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7755" activeTab="1"/>
  </bookViews>
  <sheets>
    <sheet name="Accuracy Graph" sheetId="2" r:id="rId1"/>
    <sheet name="CASH ECNOLOGICAL" sheetId="14" r:id="rId2"/>
  </sheets>
  <calcPr calcId="124519"/>
</workbook>
</file>

<file path=xl/calcChain.xml><?xml version="1.0" encoding="utf-8"?>
<calcChain xmlns="http://schemas.openxmlformats.org/spreadsheetml/2006/main">
  <c r="I9" i="14"/>
  <c r="K9" s="1"/>
  <c r="C9"/>
  <c r="C10"/>
  <c r="I10" s="1"/>
  <c r="I11"/>
  <c r="K11" s="1"/>
  <c r="C11"/>
  <c r="I12"/>
  <c r="C12"/>
  <c r="J12" s="1"/>
  <c r="I13"/>
  <c r="K13" s="1"/>
  <c r="C13"/>
  <c r="C14"/>
  <c r="I14" s="1"/>
  <c r="K14" s="1"/>
  <c r="K15"/>
  <c r="I15"/>
  <c r="C15"/>
  <c r="K16"/>
  <c r="I16"/>
  <c r="C16"/>
  <c r="K17"/>
  <c r="C17"/>
  <c r="K18"/>
  <c r="I18"/>
  <c r="C18"/>
  <c r="K19"/>
  <c r="I19"/>
  <c r="C19"/>
  <c r="C20"/>
  <c r="I20" s="1"/>
  <c r="K20" s="1"/>
  <c r="C21"/>
  <c r="I21" s="1"/>
  <c r="C22"/>
  <c r="I22" s="1"/>
  <c r="K22" s="1"/>
  <c r="C23"/>
  <c r="I23" s="1"/>
  <c r="K23" s="1"/>
  <c r="C24"/>
  <c r="I24" s="1"/>
  <c r="K24" s="1"/>
  <c r="C25"/>
  <c r="I25" s="1"/>
  <c r="K25" s="1"/>
  <c r="C26"/>
  <c r="I26" s="1"/>
  <c r="K26" s="1"/>
  <c r="C28"/>
  <c r="I28" s="1"/>
  <c r="K28" s="1"/>
  <c r="I29"/>
  <c r="K29" s="1"/>
  <c r="C29"/>
  <c r="C27"/>
  <c r="I27" s="1"/>
  <c r="K21" l="1"/>
  <c r="K12"/>
  <c r="J21"/>
  <c r="J10"/>
  <c r="K10" s="1"/>
  <c r="J27"/>
  <c r="K27" s="1"/>
  <c r="C30" l="1"/>
  <c r="I30" s="1"/>
  <c r="C32"/>
  <c r="I32" s="1"/>
  <c r="C33"/>
  <c r="J33" s="1"/>
  <c r="C34"/>
  <c r="I34" s="1"/>
  <c r="K34" s="1"/>
  <c r="C35"/>
  <c r="I35" s="1"/>
  <c r="K35" s="1"/>
  <c r="C36"/>
  <c r="I36" s="1"/>
  <c r="K36" s="1"/>
  <c r="C37"/>
  <c r="J37" s="1"/>
  <c r="J30" l="1"/>
  <c r="K30" s="1"/>
  <c r="K31" s="1"/>
  <c r="I33"/>
  <c r="K33" s="1"/>
  <c r="I37"/>
  <c r="K37" s="1"/>
  <c r="C38"/>
  <c r="C39"/>
  <c r="C40"/>
  <c r="I40" s="1"/>
  <c r="K40" s="1"/>
  <c r="C41"/>
  <c r="C42"/>
  <c r="I42" s="1"/>
  <c r="K42" s="1"/>
  <c r="C43"/>
  <c r="I43" s="1"/>
  <c r="K43" s="1"/>
  <c r="C44"/>
  <c r="C45"/>
  <c r="C46"/>
  <c r="C47"/>
  <c r="C48"/>
  <c r="I48" s="1"/>
  <c r="K48" s="1"/>
  <c r="C49"/>
  <c r="C50"/>
  <c r="C51"/>
  <c r="C52"/>
  <c r="I52" s="1"/>
  <c r="K52" s="1"/>
  <c r="C53"/>
  <c r="I53" s="1"/>
  <c r="K53" s="1"/>
  <c r="C54"/>
  <c r="C55"/>
  <c r="I55" s="1"/>
  <c r="K55" s="1"/>
  <c r="C56"/>
  <c r="I56" s="1"/>
  <c r="K56" s="1"/>
  <c r="C57"/>
  <c r="I57" s="1"/>
  <c r="C58"/>
  <c r="I58" s="1"/>
  <c r="C61"/>
  <c r="C62"/>
  <c r="C63"/>
  <c r="C64"/>
  <c r="C65"/>
  <c r="C66"/>
  <c r="C67"/>
  <c r="C68"/>
  <c r="C69"/>
  <c r="C70"/>
  <c r="C71"/>
  <c r="C72"/>
  <c r="C73"/>
  <c r="C74"/>
  <c r="C75"/>
  <c r="C76"/>
  <c r="C77"/>
  <c r="C78"/>
  <c r="C79"/>
  <c r="C81"/>
  <c r="C82"/>
  <c r="C83"/>
  <c r="C84"/>
  <c r="C85"/>
  <c r="C86"/>
  <c r="C87"/>
  <c r="C88"/>
  <c r="C89"/>
  <c r="C90"/>
  <c r="C91"/>
  <c r="C92"/>
  <c r="C93"/>
  <c r="C94"/>
  <c r="C95"/>
  <c r="C96"/>
  <c r="C97"/>
  <c r="C98"/>
  <c r="C99"/>
  <c r="C100"/>
  <c r="C101"/>
  <c r="C102"/>
  <c r="C103"/>
  <c r="C104"/>
  <c r="C105"/>
  <c r="C106"/>
  <c r="C107"/>
  <c r="C108"/>
  <c r="C110"/>
  <c r="C111"/>
  <c r="C112"/>
  <c r="C113"/>
  <c r="C114"/>
  <c r="C115"/>
  <c r="C116"/>
  <c r="C117"/>
  <c r="C118"/>
  <c r="C119"/>
  <c r="C120"/>
  <c r="C121"/>
  <c r="C122"/>
  <c r="C123"/>
  <c r="C124"/>
  <c r="C125"/>
  <c r="C126"/>
  <c r="C128"/>
  <c r="C129"/>
  <c r="C130"/>
  <c r="C131"/>
  <c r="C132"/>
  <c r="C133"/>
  <c r="C134"/>
  <c r="C135"/>
  <c r="C136"/>
  <c r="C137"/>
  <c r="C138"/>
  <c r="C139"/>
  <c r="C140"/>
  <c r="C141"/>
  <c r="C142"/>
  <c r="C143"/>
  <c r="C144"/>
  <c r="C146"/>
  <c r="C147"/>
  <c r="C148"/>
  <c r="C149"/>
  <c r="C150"/>
  <c r="C151"/>
  <c r="C152"/>
  <c r="C153"/>
  <c r="C154"/>
  <c r="C155"/>
  <c r="C156"/>
  <c r="C157"/>
  <c r="C158"/>
  <c r="C159"/>
  <c r="C160"/>
  <c r="C161"/>
  <c r="C162"/>
  <c r="C163"/>
  <c r="C164"/>
  <c r="C165"/>
  <c r="C166"/>
  <c r="C167"/>
  <c r="C168"/>
  <c r="C169"/>
  <c r="C170"/>
  <c r="C171"/>
  <c r="C173"/>
  <c r="C174"/>
  <c r="C175"/>
  <c r="C176"/>
  <c r="C177"/>
  <c r="C178"/>
  <c r="C179"/>
  <c r="C180"/>
  <c r="C181"/>
  <c r="C182"/>
  <c r="C183"/>
  <c r="C184"/>
  <c r="C185"/>
  <c r="C186"/>
  <c r="C187"/>
  <c r="C188"/>
  <c r="C189"/>
  <c r="C190"/>
  <c r="C191"/>
  <c r="C193"/>
  <c r="C194"/>
  <c r="C195"/>
  <c r="C196"/>
  <c r="C197"/>
  <c r="C198"/>
  <c r="C199"/>
  <c r="C200"/>
  <c r="C201"/>
  <c r="C202"/>
  <c r="C203"/>
  <c r="C204"/>
  <c r="C205"/>
  <c r="C206"/>
  <c r="C207"/>
  <c r="C208"/>
  <c r="C209"/>
  <c r="C210"/>
  <c r="C211"/>
  <c r="C212"/>
  <c r="C213"/>
  <c r="C214"/>
  <c r="C215"/>
  <c r="C217"/>
  <c r="C218"/>
  <c r="C219"/>
  <c r="C220"/>
  <c r="C221"/>
  <c r="C222"/>
  <c r="C223"/>
  <c r="C224"/>
  <c r="C225"/>
  <c r="C226"/>
  <c r="C227"/>
  <c r="C228"/>
  <c r="C230"/>
  <c r="C231"/>
  <c r="C232"/>
  <c r="C233"/>
  <c r="C234"/>
  <c r="C235"/>
  <c r="C236"/>
  <c r="C237"/>
  <c r="C238"/>
  <c r="C239"/>
  <c r="C240"/>
  <c r="C241"/>
  <c r="C242"/>
  <c r="C243"/>
  <c r="C244"/>
  <c r="C245"/>
  <c r="C246"/>
  <c r="C247"/>
  <c r="C248"/>
  <c r="C250"/>
  <c r="C251"/>
  <c r="C252"/>
  <c r="C253"/>
  <c r="C254"/>
  <c r="C255"/>
  <c r="C256"/>
  <c r="C257"/>
  <c r="C258"/>
  <c r="C259"/>
  <c r="C260"/>
  <c r="C261"/>
  <c r="C262"/>
  <c r="C263"/>
  <c r="C264"/>
  <c r="C265"/>
  <c r="C266"/>
  <c r="C267"/>
  <c r="C268"/>
  <c r="C269"/>
  <c r="C270"/>
  <c r="C60"/>
  <c r="J58" l="1"/>
  <c r="J49"/>
  <c r="I49"/>
  <c r="I45"/>
  <c r="J45"/>
  <c r="J41"/>
  <c r="K41" s="1"/>
  <c r="I41"/>
  <c r="J54"/>
  <c r="I54"/>
  <c r="I50"/>
  <c r="K50" s="1"/>
  <c r="J50"/>
  <c r="J46"/>
  <c r="I46"/>
  <c r="J44"/>
  <c r="I44"/>
  <c r="J57"/>
  <c r="K57" s="1"/>
  <c r="I38"/>
  <c r="J38"/>
  <c r="I51"/>
  <c r="J51"/>
  <c r="I47"/>
  <c r="J47"/>
  <c r="I39"/>
  <c r="J39"/>
  <c r="K58"/>
  <c r="I60"/>
  <c r="K60" s="1"/>
  <c r="J61"/>
  <c r="I61"/>
  <c r="I62"/>
  <c r="I67"/>
  <c r="I63"/>
  <c r="I64"/>
  <c r="K64" s="1"/>
  <c r="I65"/>
  <c r="K65" s="1"/>
  <c r="I66"/>
  <c r="K66" s="1"/>
  <c r="J67"/>
  <c r="I68"/>
  <c r="K68" s="1"/>
  <c r="I69"/>
  <c r="K69" s="1"/>
  <c r="I70"/>
  <c r="J71"/>
  <c r="I72"/>
  <c r="K72" s="1"/>
  <c r="I74"/>
  <c r="K74" s="1"/>
  <c r="I75"/>
  <c r="J76"/>
  <c r="J77"/>
  <c r="I78"/>
  <c r="I79"/>
  <c r="K79" s="1"/>
  <c r="J81"/>
  <c r="I82"/>
  <c r="K82" s="1"/>
  <c r="J83"/>
  <c r="I84"/>
  <c r="I85"/>
  <c r="I86"/>
  <c r="K86" s="1"/>
  <c r="I87"/>
  <c r="K87" s="1"/>
  <c r="I73"/>
  <c r="K73" s="1"/>
  <c r="I88"/>
  <c r="K88" s="1"/>
  <c r="I89"/>
  <c r="I90"/>
  <c r="K90" s="1"/>
  <c r="I92"/>
  <c r="K92" s="1"/>
  <c r="I93"/>
  <c r="K93" s="1"/>
  <c r="I94"/>
  <c r="K94" s="1"/>
  <c r="I95"/>
  <c r="K95" s="1"/>
  <c r="I96"/>
  <c r="K96" s="1"/>
  <c r="I97"/>
  <c r="I98"/>
  <c r="K98" s="1"/>
  <c r="I99"/>
  <c r="K99" s="1"/>
  <c r="I100"/>
  <c r="K100" s="1"/>
  <c r="I91"/>
  <c r="K91" s="1"/>
  <c r="I101"/>
  <c r="I102"/>
  <c r="K102" s="1"/>
  <c r="I103"/>
  <c r="K103" s="1"/>
  <c r="I104"/>
  <c r="K104" s="1"/>
  <c r="I105"/>
  <c r="K105" s="1"/>
  <c r="I106"/>
  <c r="K106" s="1"/>
  <c r="I107"/>
  <c r="I108"/>
  <c r="I110"/>
  <c r="K110" s="1"/>
  <c r="J111"/>
  <c r="J112"/>
  <c r="J113"/>
  <c r="I114"/>
  <c r="K114" s="1"/>
  <c r="I115"/>
  <c r="K115" s="1"/>
  <c r="I116"/>
  <c r="K116" s="1"/>
  <c r="I117"/>
  <c r="K117" s="1"/>
  <c r="I118"/>
  <c r="K118" s="1"/>
  <c r="I119"/>
  <c r="K119" s="1"/>
  <c r="J120"/>
  <c r="I121"/>
  <c r="I122"/>
  <c r="I123"/>
  <c r="K123" s="1"/>
  <c r="J124"/>
  <c r="I125"/>
  <c r="K125" s="1"/>
  <c r="I126"/>
  <c r="K126" s="1"/>
  <c r="I128"/>
  <c r="K128" s="1"/>
  <c r="I129"/>
  <c r="K129" s="1"/>
  <c r="I130"/>
  <c r="K130" s="1"/>
  <c r="I131"/>
  <c r="K131" s="1"/>
  <c r="I132"/>
  <c r="J133"/>
  <c r="I134"/>
  <c r="K134" s="1"/>
  <c r="J135"/>
  <c r="I136"/>
  <c r="J137"/>
  <c r="I138"/>
  <c r="K138" s="1"/>
  <c r="I139"/>
  <c r="K139" s="1"/>
  <c r="I140"/>
  <c r="K140" s="1"/>
  <c r="J141"/>
  <c r="I142"/>
  <c r="K142" s="1"/>
  <c r="I143"/>
  <c r="I144"/>
  <c r="K144" s="1"/>
  <c r="J146"/>
  <c r="I147"/>
  <c r="K147" s="1"/>
  <c r="I148"/>
  <c r="K148" s="1"/>
  <c r="I149"/>
  <c r="K149" s="1"/>
  <c r="I150"/>
  <c r="I151"/>
  <c r="K151" s="1"/>
  <c r="J152"/>
  <c r="J153"/>
  <c r="I154"/>
  <c r="K154" s="1"/>
  <c r="I155"/>
  <c r="I156"/>
  <c r="I157"/>
  <c r="I158"/>
  <c r="I159"/>
  <c r="I160"/>
  <c r="K160" s="1"/>
  <c r="I161"/>
  <c r="I162"/>
  <c r="K162" s="1"/>
  <c r="I163"/>
  <c r="K163" s="1"/>
  <c r="I164"/>
  <c r="K164" s="1"/>
  <c r="I165"/>
  <c r="K165" s="1"/>
  <c r="I166"/>
  <c r="K166" s="1"/>
  <c r="I167"/>
  <c r="K167" s="1"/>
  <c r="I168"/>
  <c r="K168" s="1"/>
  <c r="I169"/>
  <c r="K169" s="1"/>
  <c r="I170"/>
  <c r="K170" s="1"/>
  <c r="I171"/>
  <c r="K171" s="1"/>
  <c r="E12" i="2"/>
  <c r="E11"/>
  <c r="E10"/>
  <c r="E9"/>
  <c r="I173" i="14"/>
  <c r="K173" s="1"/>
  <c r="I174"/>
  <c r="K174" s="1"/>
  <c r="I175"/>
  <c r="K175" s="1"/>
  <c r="J176"/>
  <c r="I177"/>
  <c r="I178"/>
  <c r="I179"/>
  <c r="I180"/>
  <c r="I181"/>
  <c r="I182"/>
  <c r="K182" s="1"/>
  <c r="I183"/>
  <c r="I184"/>
  <c r="K184" s="1"/>
  <c r="I185"/>
  <c r="I186"/>
  <c r="I187"/>
  <c r="I188"/>
  <c r="I189"/>
  <c r="K189" s="1"/>
  <c r="I190"/>
  <c r="I191"/>
  <c r="K191" s="1"/>
  <c r="I193"/>
  <c r="K193" s="1"/>
  <c r="I194"/>
  <c r="K194" s="1"/>
  <c r="I195"/>
  <c r="K195" s="1"/>
  <c r="I196"/>
  <c r="K196" s="1"/>
  <c r="I197"/>
  <c r="K197" s="1"/>
  <c r="I198"/>
  <c r="K198" s="1"/>
  <c r="I199"/>
  <c r="K199" s="1"/>
  <c r="I200"/>
  <c r="I201"/>
  <c r="K201" s="1"/>
  <c r="I202"/>
  <c r="K202" s="1"/>
  <c r="I203"/>
  <c r="K203" s="1"/>
  <c r="I204"/>
  <c r="I205"/>
  <c r="K205" s="1"/>
  <c r="I206"/>
  <c r="K206" s="1"/>
  <c r="J207"/>
  <c r="I208"/>
  <c r="I209"/>
  <c r="K209" s="1"/>
  <c r="I210"/>
  <c r="K210" s="1"/>
  <c r="I211"/>
  <c r="I212"/>
  <c r="K212" s="1"/>
  <c r="I213"/>
  <c r="I214"/>
  <c r="I215"/>
  <c r="I217"/>
  <c r="K217" s="1"/>
  <c r="I218"/>
  <c r="J219"/>
  <c r="I220"/>
  <c r="K220" s="1"/>
  <c r="I221"/>
  <c r="I222"/>
  <c r="I223"/>
  <c r="K223" s="1"/>
  <c r="J224"/>
  <c r="I225"/>
  <c r="I226"/>
  <c r="K226" s="1"/>
  <c r="I227"/>
  <c r="K227" s="1"/>
  <c r="I228"/>
  <c r="K228" s="1"/>
  <c r="I230"/>
  <c r="K230" s="1"/>
  <c r="I231"/>
  <c r="K231" s="1"/>
  <c r="I232"/>
  <c r="K232" s="1"/>
  <c r="I233"/>
  <c r="K233" s="1"/>
  <c r="I234"/>
  <c r="K234" s="1"/>
  <c r="I235"/>
  <c r="K235" s="1"/>
  <c r="I236"/>
  <c r="K236" s="1"/>
  <c r="I237"/>
  <c r="K237" s="1"/>
  <c r="I238"/>
  <c r="K45" l="1"/>
  <c r="K39"/>
  <c r="K51"/>
  <c r="K47"/>
  <c r="K46"/>
  <c r="K54"/>
  <c r="K38"/>
  <c r="K44"/>
  <c r="K49"/>
  <c r="J63"/>
  <c r="K63" s="1"/>
  <c r="J62"/>
  <c r="K62" s="1"/>
  <c r="K67"/>
  <c r="K61"/>
  <c r="J70"/>
  <c r="K70" s="1"/>
  <c r="J75"/>
  <c r="K75" s="1"/>
  <c r="I76"/>
  <c r="K76" s="1"/>
  <c r="I71"/>
  <c r="K71" s="1"/>
  <c r="I83"/>
  <c r="K83" s="1"/>
  <c r="J78"/>
  <c r="K78" s="1"/>
  <c r="I77"/>
  <c r="K77" s="1"/>
  <c r="I81"/>
  <c r="K81" s="1"/>
  <c r="J85"/>
  <c r="K85" s="1"/>
  <c r="J84"/>
  <c r="K84" s="1"/>
  <c r="J89"/>
  <c r="K89" s="1"/>
  <c r="I112"/>
  <c r="K112" s="1"/>
  <c r="I120"/>
  <c r="K120" s="1"/>
  <c r="J97"/>
  <c r="K97" s="1"/>
  <c r="J108"/>
  <c r="K108" s="1"/>
  <c r="J101"/>
  <c r="K101" s="1"/>
  <c r="J107"/>
  <c r="K107" s="1"/>
  <c r="I137"/>
  <c r="K137" s="1"/>
  <c r="I124"/>
  <c r="K124" s="1"/>
  <c r="I133"/>
  <c r="K133" s="1"/>
  <c r="J121"/>
  <c r="K121" s="1"/>
  <c r="I113"/>
  <c r="K113" s="1"/>
  <c r="I111"/>
  <c r="K111" s="1"/>
  <c r="I152"/>
  <c r="K152" s="1"/>
  <c r="I146"/>
  <c r="K146" s="1"/>
  <c r="I135"/>
  <c r="K135" s="1"/>
  <c r="J132"/>
  <c r="K132" s="1"/>
  <c r="I153"/>
  <c r="K153" s="1"/>
  <c r="J150"/>
  <c r="K150" s="1"/>
  <c r="J143"/>
  <c r="K143" s="1"/>
  <c r="J136"/>
  <c r="K136" s="1"/>
  <c r="I141"/>
  <c r="K141" s="1"/>
  <c r="J157"/>
  <c r="K157" s="1"/>
  <c r="J156"/>
  <c r="K156" s="1"/>
  <c r="J155"/>
  <c r="K155" s="1"/>
  <c r="J183"/>
  <c r="K183" s="1"/>
  <c r="J159"/>
  <c r="K159" s="1"/>
  <c r="J161"/>
  <c r="K161" s="1"/>
  <c r="J179"/>
  <c r="K179" s="1"/>
  <c r="J181"/>
  <c r="K181" s="1"/>
  <c r="J158"/>
  <c r="K158" s="1"/>
  <c r="J177"/>
  <c r="K177" s="1"/>
  <c r="J180"/>
  <c r="K180" s="1"/>
  <c r="J178"/>
  <c r="K178" s="1"/>
  <c r="I176"/>
  <c r="K176" s="1"/>
  <c r="J200"/>
  <c r="K200" s="1"/>
  <c r="J204"/>
  <c r="K204" s="1"/>
  <c r="I207"/>
  <c r="K207" s="1"/>
  <c r="J188"/>
  <c r="K188" s="1"/>
  <c r="J186"/>
  <c r="K186" s="1"/>
  <c r="J190"/>
  <c r="K190" s="1"/>
  <c r="J208"/>
  <c r="K208" s="1"/>
  <c r="J187"/>
  <c r="K187" s="1"/>
  <c r="J185"/>
  <c r="K185" s="1"/>
  <c r="J222"/>
  <c r="K222" s="1"/>
  <c r="I219"/>
  <c r="K219" s="1"/>
  <c r="J214"/>
  <c r="K214" s="1"/>
  <c r="I224"/>
  <c r="K224" s="1"/>
  <c r="J218"/>
  <c r="K218" s="1"/>
  <c r="J213"/>
  <c r="K213" s="1"/>
  <c r="J211"/>
  <c r="K211" s="1"/>
  <c r="J215"/>
  <c r="K215" s="1"/>
  <c r="J238"/>
  <c r="K238" s="1"/>
  <c r="J221"/>
  <c r="K221" s="1"/>
  <c r="J225"/>
  <c r="K225" s="1"/>
  <c r="I239"/>
  <c r="K239" s="1"/>
  <c r="I240"/>
  <c r="K240" s="1"/>
  <c r="I241"/>
  <c r="K241" s="1"/>
  <c r="J242"/>
  <c r="I243"/>
  <c r="K243" s="1"/>
  <c r="I244"/>
  <c r="K244" s="1"/>
  <c r="I245"/>
  <c r="K245" s="1"/>
  <c r="I246"/>
  <c r="K246" s="1"/>
  <c r="I247"/>
  <c r="K247" s="1"/>
  <c r="I248"/>
  <c r="K248" s="1"/>
  <c r="K59" l="1"/>
  <c r="K80" s="1"/>
  <c r="K127"/>
  <c r="K109"/>
  <c r="K145"/>
  <c r="K172"/>
  <c r="K192"/>
  <c r="K216"/>
  <c r="K229"/>
  <c r="I242"/>
  <c r="K242" s="1"/>
  <c r="K249" s="1"/>
  <c r="J250"/>
  <c r="I251"/>
  <c r="K251" s="1"/>
  <c r="I252"/>
  <c r="K252" s="1"/>
  <c r="I253"/>
  <c r="K253" s="1"/>
  <c r="I254"/>
  <c r="K254" s="1"/>
  <c r="I255"/>
  <c r="K255" s="1"/>
  <c r="J256"/>
  <c r="I257"/>
  <c r="K257" s="1"/>
  <c r="I258"/>
  <c r="K258" s="1"/>
  <c r="I256" l="1"/>
  <c r="K256" s="1"/>
  <c r="I250"/>
  <c r="K250" s="1"/>
  <c r="I259"/>
  <c r="K259" s="1"/>
  <c r="I260"/>
  <c r="K260" s="1"/>
  <c r="I261"/>
  <c r="K261" s="1"/>
  <c r="I262"/>
  <c r="K262" s="1"/>
  <c r="I263"/>
  <c r="K263" s="1"/>
  <c r="J264"/>
  <c r="I264"/>
  <c r="I265"/>
  <c r="I266"/>
  <c r="K266" s="1"/>
  <c r="I267"/>
  <c r="K267" s="1"/>
  <c r="J268"/>
  <c r="I269"/>
  <c r="K269" s="1"/>
  <c r="I270"/>
  <c r="K270" s="1"/>
  <c r="K264" l="1"/>
  <c r="J265"/>
  <c r="K265" s="1"/>
  <c r="I268"/>
  <c r="K268" s="1"/>
  <c r="E8" i="2"/>
  <c r="K271" i="14" l="1"/>
</calcChain>
</file>

<file path=xl/sharedStrings.xml><?xml version="1.0" encoding="utf-8"?>
<sst xmlns="http://schemas.openxmlformats.org/spreadsheetml/2006/main" count="782" uniqueCount="241">
  <si>
    <t>DATE</t>
  </si>
  <si>
    <t>INSTRUMENT</t>
  </si>
  <si>
    <t>ORDER</t>
  </si>
  <si>
    <t>COST LEVEL</t>
  </si>
  <si>
    <t>TARGETS</t>
  </si>
  <si>
    <t>AMOUNT(RS.)</t>
  </si>
  <si>
    <t>PROFIT/LOSS</t>
  </si>
  <si>
    <t>TG1</t>
  </si>
  <si>
    <t>TG2</t>
  </si>
  <si>
    <t>MONTH</t>
  </si>
  <si>
    <t>CALLS</t>
  </si>
  <si>
    <t>SL</t>
  </si>
  <si>
    <t>ACCURACY</t>
  </si>
  <si>
    <t>Monthly Profit/Loss</t>
  </si>
  <si>
    <t>JANUARY</t>
  </si>
  <si>
    <t>BUY</t>
  </si>
  <si>
    <t>SHARES</t>
  </si>
  <si>
    <t>FEBUARY</t>
  </si>
  <si>
    <t>MARCH</t>
  </si>
  <si>
    <t>RESEARCH ICON</t>
  </si>
  <si>
    <t>ECONOLOGICAL</t>
  </si>
  <si>
    <t>STOP LOSS</t>
  </si>
  <si>
    <t>Note: Investment in stock or commodity market is subjected to market risk, before taking a free trial &amp; any services with Research Icon, client should read the disclaimer, terms, and conditions, refund policy of the company. Past performance is not necessarily an indicator of future performance, it may vary as per the market situation. Research Icon does not claim/give any assured or guaranteed returns. Please beware of fraudulent calls.</t>
  </si>
  <si>
    <t>REMARK</t>
  </si>
  <si>
    <t>Investment Required For Econological Cash -250000</t>
  </si>
  <si>
    <t>UFLEX</t>
  </si>
  <si>
    <t xml:space="preserve">RITES </t>
  </si>
  <si>
    <t xml:space="preserve">IBULHSGFIN </t>
  </si>
  <si>
    <t>SELL</t>
  </si>
  <si>
    <t xml:space="preserve">RBBANK </t>
  </si>
  <si>
    <t xml:space="preserve">CENTURYTEX </t>
  </si>
  <si>
    <t>ULTRACEMCO</t>
  </si>
  <si>
    <t>1ST TGT</t>
  </si>
  <si>
    <t>FINAL TGT</t>
  </si>
  <si>
    <t>FINEPIPE</t>
  </si>
  <si>
    <t>SOBHA</t>
  </si>
  <si>
    <t xml:space="preserve">PNBHOUSING </t>
  </si>
  <si>
    <t xml:space="preserve">BOOK PARTIAL PROFIT </t>
  </si>
  <si>
    <t xml:space="preserve">JUBILANT </t>
  </si>
  <si>
    <t xml:space="preserve">ADANIGAS </t>
  </si>
  <si>
    <t>MGL</t>
  </si>
  <si>
    <t>VARROC</t>
  </si>
  <si>
    <t xml:space="preserve">PARTIAL PROFIT </t>
  </si>
  <si>
    <t>RELIANCE</t>
  </si>
  <si>
    <t>JUBILANT</t>
  </si>
  <si>
    <t>PEL</t>
  </si>
  <si>
    <t>UJJIVAN</t>
  </si>
  <si>
    <t>IBULHSGFIN</t>
  </si>
  <si>
    <t>COST EXIT</t>
  </si>
  <si>
    <t>BBTC</t>
  </si>
  <si>
    <t>VAIBHAVGBL</t>
  </si>
  <si>
    <t>SIS</t>
  </si>
  <si>
    <t>IIFL</t>
  </si>
  <si>
    <t>PNBHOUSING</t>
  </si>
  <si>
    <t>CADILAHC</t>
  </si>
  <si>
    <t>BEML</t>
  </si>
  <si>
    <t>GODREJPROP</t>
  </si>
  <si>
    <t>CGCL</t>
  </si>
  <si>
    <t>GODREJCP</t>
  </si>
  <si>
    <t>NATCOPHARM</t>
  </si>
  <si>
    <t>CROMPTON</t>
  </si>
  <si>
    <t>VENKEYS</t>
  </si>
  <si>
    <t>CREDITACC</t>
  </si>
  <si>
    <t>DELTACROP</t>
  </si>
  <si>
    <t>HAL</t>
  </si>
  <si>
    <t>RALLIS</t>
  </si>
  <si>
    <t>JUSTDIAL</t>
  </si>
  <si>
    <t>MIDHANI</t>
  </si>
  <si>
    <t>IRCTC</t>
  </si>
  <si>
    <t xml:space="preserve">1ST TGT </t>
  </si>
  <si>
    <t>PRESSTIGE</t>
  </si>
  <si>
    <t>APOLLOTYRE</t>
  </si>
  <si>
    <t>GRAPHITE</t>
  </si>
  <si>
    <t>RBLBANK</t>
  </si>
  <si>
    <t>ADANIGAS</t>
  </si>
  <si>
    <t>TORENTPOWER</t>
  </si>
  <si>
    <t xml:space="preserve">BOOK PROFIT </t>
  </si>
  <si>
    <t xml:space="preserve">QUESS </t>
  </si>
  <si>
    <t xml:space="preserve">NAUKRI </t>
  </si>
  <si>
    <t xml:space="preserve">TORNTPHARMA </t>
  </si>
  <si>
    <t xml:space="preserve">HEXAWARE </t>
  </si>
  <si>
    <t xml:space="preserve">MPHASIS </t>
  </si>
  <si>
    <t xml:space="preserve">PVR </t>
  </si>
  <si>
    <t xml:space="preserve">AMBER </t>
  </si>
  <si>
    <t xml:space="preserve">SHILPAMED </t>
  </si>
  <si>
    <t>ABB </t>
  </si>
  <si>
    <t xml:space="preserve">SBICARD </t>
  </si>
  <si>
    <t xml:space="preserve">TATAELXSI </t>
  </si>
  <si>
    <t xml:space="preserve">THYROCARE </t>
  </si>
  <si>
    <t xml:space="preserve">COROMANDEL </t>
  </si>
  <si>
    <t xml:space="preserve">AJANTAPHARAM </t>
  </si>
  <si>
    <t xml:space="preserve">ZYDUSWELL </t>
  </si>
  <si>
    <t xml:space="preserve">CREDIT </t>
  </si>
  <si>
    <t xml:space="preserve">TATASTEEL </t>
  </si>
  <si>
    <t xml:space="preserve">NAVINFLORIN </t>
  </si>
  <si>
    <t xml:space="preserve">LTI </t>
  </si>
  <si>
    <t xml:space="preserve">AJANTAPHARMA </t>
  </si>
  <si>
    <t>DABOUR </t>
  </si>
  <si>
    <t xml:space="preserve">GRASIM </t>
  </si>
  <si>
    <t xml:space="preserve">MCDOWELL </t>
  </si>
  <si>
    <t xml:space="preserve">TITAN </t>
  </si>
  <si>
    <t xml:space="preserve">EXIT </t>
  </si>
  <si>
    <t xml:space="preserve">BBTC </t>
  </si>
  <si>
    <t xml:space="preserve">BERGEPAINT </t>
  </si>
  <si>
    <t xml:space="preserve">BLISSGVS </t>
  </si>
  <si>
    <t xml:space="preserve">RAYMOND </t>
  </si>
  <si>
    <t xml:space="preserve">GRAPHITE </t>
  </si>
  <si>
    <t xml:space="preserve">GRANULES </t>
  </si>
  <si>
    <t xml:space="preserve">HAL </t>
  </si>
  <si>
    <t xml:space="preserve">FINCABLES </t>
  </si>
  <si>
    <t xml:space="preserve">ADVENZYMES </t>
  </si>
  <si>
    <t xml:space="preserve">FLUOROCHEM </t>
  </si>
  <si>
    <t xml:space="preserve">DBL </t>
  </si>
  <si>
    <t xml:space="preserve">CCL </t>
  </si>
  <si>
    <t xml:space="preserve">KPRMILL </t>
  </si>
  <si>
    <t xml:space="preserve">INOXLEISUR </t>
  </si>
  <si>
    <t xml:space="preserve">MAHSEAMLES </t>
  </si>
  <si>
    <t xml:space="preserve">STRTECH </t>
  </si>
  <si>
    <t xml:space="preserve">BLUEDART </t>
  </si>
  <si>
    <t xml:space="preserve">CDSL </t>
  </si>
  <si>
    <t xml:space="preserve">CORMANDEL </t>
  </si>
  <si>
    <t xml:space="preserve">AUBANK </t>
  </si>
  <si>
    <t>JULY</t>
  </si>
  <si>
    <t>AUGUST</t>
  </si>
  <si>
    <t xml:space="preserve">IBVENTURES </t>
  </si>
  <si>
    <t xml:space="preserve">RIIL </t>
  </si>
  <si>
    <t>VADILALIND </t>
  </si>
  <si>
    <t>1STTGT</t>
  </si>
  <si>
    <t xml:space="preserve">SRTRANSFIN </t>
  </si>
  <si>
    <t xml:space="preserve">BSE </t>
  </si>
  <si>
    <t xml:space="preserve">ALMOST 1ST TGT </t>
  </si>
  <si>
    <t>SUNTECK</t>
  </si>
  <si>
    <t xml:space="preserve">RADICO </t>
  </si>
  <si>
    <t xml:space="preserve">DHANUKA </t>
  </si>
  <si>
    <t xml:space="preserve">REDINGTON </t>
  </si>
  <si>
    <t>TECHM</t>
  </si>
  <si>
    <t>BAJAJCON</t>
  </si>
  <si>
    <t>BHARTIARTL</t>
  </si>
  <si>
    <t xml:space="preserve">SUNTECK </t>
  </si>
  <si>
    <t xml:space="preserve">KSCL </t>
  </si>
  <si>
    <t xml:space="preserve">LAOPALA </t>
  </si>
  <si>
    <t xml:space="preserve">MINDAIND </t>
  </si>
  <si>
    <t xml:space="preserve">INDUSINDBK </t>
  </si>
  <si>
    <t xml:space="preserve">FDC </t>
  </si>
  <si>
    <t xml:space="preserve">HDFC </t>
  </si>
  <si>
    <t xml:space="preserve">ADANITRANS </t>
  </si>
  <si>
    <t xml:space="preserve">ADANIPORTS </t>
  </si>
  <si>
    <t xml:space="preserve">ASTRAL </t>
  </si>
  <si>
    <t xml:space="preserve">VBL </t>
  </si>
  <si>
    <t xml:space="preserve">EMAMI </t>
  </si>
  <si>
    <t xml:space="preserve">EXIT COST </t>
  </si>
  <si>
    <t xml:space="preserve">CYIENT </t>
  </si>
  <si>
    <t>KAJARICER</t>
  </si>
  <si>
    <t>DALBHARAT</t>
  </si>
  <si>
    <t>ROUT</t>
  </si>
  <si>
    <t>MPHASIS</t>
  </si>
  <si>
    <t xml:space="preserve">NAVINFLUOR </t>
  </si>
  <si>
    <t xml:space="preserve">BANDHANBNK </t>
  </si>
  <si>
    <t>CUB</t>
  </si>
  <si>
    <t>NEAR COST EXIT</t>
  </si>
  <si>
    <t>NAVINFUOR</t>
  </si>
  <si>
    <t>DACL</t>
  </si>
  <si>
    <t xml:space="preserve">SUPERMIND </t>
  </si>
  <si>
    <t xml:space="preserve">SONTSOFTW </t>
  </si>
  <si>
    <t xml:space="preserve">ABB </t>
  </si>
  <si>
    <t xml:space="preserve">RALLIS </t>
  </si>
  <si>
    <t>TIMKEN</t>
  </si>
  <si>
    <t>TVS MOTOR</t>
  </si>
  <si>
    <t>ITDC</t>
  </si>
  <si>
    <t>TVTODAY</t>
  </si>
  <si>
    <t>NAM-INDIA</t>
  </si>
  <si>
    <t xml:space="preserve">DCAL </t>
  </si>
  <si>
    <t>SEQUENT</t>
  </si>
  <si>
    <t>NEAR 1ST TGT</t>
  </si>
  <si>
    <t>POLYMED</t>
  </si>
  <si>
    <t xml:space="preserve">SYNGENE </t>
  </si>
  <si>
    <t xml:space="preserve">IIFLWAM </t>
  </si>
  <si>
    <t>CHAMBLFERT</t>
  </si>
  <si>
    <t>MAHLOG</t>
  </si>
  <si>
    <t>TATAINVESTMENT</t>
  </si>
  <si>
    <t>CHALET</t>
  </si>
  <si>
    <t>CAPLIPOINT</t>
  </si>
  <si>
    <t>EXIT</t>
  </si>
  <si>
    <t>NIACL</t>
  </si>
  <si>
    <t xml:space="preserve">JUSTDIAL </t>
  </si>
  <si>
    <t xml:space="preserve">DMART </t>
  </si>
  <si>
    <t xml:space="preserve">DCMSHRIRAM </t>
  </si>
  <si>
    <t xml:space="preserve">SL </t>
  </si>
  <si>
    <t>ABFRL</t>
  </si>
  <si>
    <t>GRSE</t>
  </si>
  <si>
    <t xml:space="preserve">DHANI </t>
  </si>
  <si>
    <t xml:space="preserve">STLTECH </t>
  </si>
  <si>
    <t xml:space="preserve">APLAPOLLO </t>
  </si>
  <si>
    <t xml:space="preserve">NOCIL </t>
  </si>
  <si>
    <t xml:space="preserve">CENTURYPLY </t>
  </si>
  <si>
    <t xml:space="preserve">BALAMINES </t>
  </si>
  <si>
    <t>AMBER</t>
  </si>
  <si>
    <t>BALARAMCHIN</t>
  </si>
  <si>
    <t xml:space="preserve">TATACHEM </t>
  </si>
  <si>
    <t xml:space="preserve">KSB </t>
  </si>
  <si>
    <t>SUPPETRO</t>
  </si>
  <si>
    <t xml:space="preserve">KAJARIACER </t>
  </si>
  <si>
    <t>AEGISCHEM</t>
  </si>
  <si>
    <t>DCMSHRIRAM</t>
  </si>
  <si>
    <t xml:space="preserve">SWANENERGY </t>
  </si>
  <si>
    <t xml:space="preserve">KOLPATIL </t>
  </si>
  <si>
    <t xml:space="preserve">PRESTIGE </t>
  </si>
  <si>
    <t>KNRCON</t>
  </si>
  <si>
    <t>TCIEXP</t>
  </si>
  <si>
    <t xml:space="preserve">CHAMBLFERT </t>
  </si>
  <si>
    <t xml:space="preserve">SIS </t>
  </si>
  <si>
    <t xml:space="preserve">GUJGASLTD </t>
  </si>
  <si>
    <t xml:space="preserve">SL TRIGGERED </t>
  </si>
  <si>
    <t xml:space="preserve">IEX </t>
  </si>
  <si>
    <t xml:space="preserve">SYMPHONY </t>
  </si>
  <si>
    <t>ADANITRANS</t>
  </si>
  <si>
    <t>CDSL</t>
  </si>
  <si>
    <t>SHRIRAMCIT</t>
  </si>
  <si>
    <t>PRESTIGE</t>
  </si>
  <si>
    <t>GUJGASLTD</t>
  </si>
  <si>
    <t>REDINGTON</t>
  </si>
  <si>
    <t>SONATASOFT</t>
  </si>
  <si>
    <t xml:space="preserve">ABFRL </t>
  </si>
  <si>
    <t>HALTED ON NSE ACROSS</t>
  </si>
  <si>
    <t>ZENSARTECH</t>
  </si>
  <si>
    <t>SYMPHONY</t>
  </si>
  <si>
    <t xml:space="preserve">EXIT NEAR COST </t>
  </si>
  <si>
    <t>GUJAKALI</t>
  </si>
  <si>
    <t>WELCROP</t>
  </si>
  <si>
    <t xml:space="preserve">EXIT AT NEAR COST </t>
  </si>
  <si>
    <t>GAEL</t>
  </si>
  <si>
    <t>BAJAJELEC</t>
  </si>
  <si>
    <t>HCLTECH</t>
  </si>
  <si>
    <t>ZEEL</t>
  </si>
  <si>
    <t>CANFINHOME</t>
  </si>
  <si>
    <t>KEC</t>
  </si>
  <si>
    <t>ORIENTELEC</t>
  </si>
  <si>
    <t>MINDAIND</t>
  </si>
  <si>
    <t>TIINDIA</t>
  </si>
  <si>
    <t>AARTIDRUGS</t>
  </si>
  <si>
    <t>DAHNI</t>
  </si>
</sst>
</file>

<file path=xl/styles.xml><?xml version="1.0" encoding="utf-8"?>
<styleSheet xmlns="http://schemas.openxmlformats.org/spreadsheetml/2006/main">
  <numFmts count="3">
    <numFmt numFmtId="164" formatCode="d/mmm/yyyy;@"/>
    <numFmt numFmtId="165" formatCode="[$-409]d\-mmm\-yy;@"/>
    <numFmt numFmtId="166" formatCode="0.0%"/>
  </numFmts>
  <fonts count="19">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rgb="FF000000"/>
      <name val="Calibri"/>
      <family val="2"/>
      <charset val="1"/>
    </font>
    <font>
      <b/>
      <sz val="11"/>
      <color theme="0"/>
      <name val="Agency FB"/>
      <family val="2"/>
    </font>
    <font>
      <b/>
      <sz val="16"/>
      <color theme="0"/>
      <name val="Cambria"/>
      <family val="1"/>
      <scheme val="major"/>
    </font>
    <font>
      <b/>
      <sz val="11"/>
      <color theme="0"/>
      <name val="Cambria"/>
      <family val="1"/>
      <scheme val="major"/>
    </font>
    <font>
      <b/>
      <sz val="8"/>
      <color theme="0"/>
      <name val="Cambria"/>
      <family val="1"/>
      <scheme val="major"/>
    </font>
    <font>
      <sz val="11"/>
      <color indexed="8"/>
      <name val="Calibri"/>
      <family val="2"/>
    </font>
    <font>
      <b/>
      <sz val="12"/>
      <color theme="0"/>
      <name val="Calibri"/>
      <family val="2"/>
      <scheme val="minor"/>
    </font>
    <font>
      <b/>
      <sz val="9"/>
      <color theme="0"/>
      <name val="Calibri"/>
      <family val="2"/>
      <scheme val="minor"/>
    </font>
    <font>
      <b/>
      <sz val="18"/>
      <color theme="1"/>
      <name val="Calibri"/>
      <family val="2"/>
      <scheme val="minor"/>
    </font>
    <font>
      <sz val="11"/>
      <color theme="0"/>
      <name val="Cambria"/>
      <family val="1"/>
      <scheme val="major"/>
    </font>
    <font>
      <b/>
      <sz val="11"/>
      <color theme="1"/>
      <name val="Times New Roman"/>
      <family val="1"/>
    </font>
    <font>
      <b/>
      <sz val="11"/>
      <color theme="0"/>
      <name val="Times New Roman"/>
      <family val="1"/>
    </font>
    <font>
      <b/>
      <sz val="11"/>
      <color theme="4" tint="-0.249977111117893"/>
      <name val="Times New Roman"/>
      <family val="1"/>
    </font>
    <font>
      <sz val="11"/>
      <color theme="1"/>
      <name val="Times New Roman"/>
      <family val="1"/>
    </font>
    <font>
      <sz val="11"/>
      <name val="Cambria"/>
      <family val="1"/>
      <scheme val="major"/>
    </font>
  </fonts>
  <fills count="10">
    <fill>
      <patternFill patternType="none"/>
    </fill>
    <fill>
      <patternFill patternType="gray125"/>
    </fill>
    <fill>
      <patternFill patternType="solid">
        <fgColor theme="4"/>
        <bgColor indexed="64"/>
      </patternFill>
    </fill>
    <fill>
      <patternFill patternType="solid">
        <fgColor theme="1"/>
        <bgColor theme="1"/>
      </patternFill>
    </fill>
    <fill>
      <patternFill patternType="solid">
        <fgColor theme="6" tint="-0.249977111117893"/>
        <bgColor theme="6" tint="-0.249977111117893"/>
      </patternFill>
    </fill>
    <fill>
      <patternFill patternType="solid">
        <fgColor theme="6"/>
        <bgColor theme="6"/>
      </patternFill>
    </fill>
    <fill>
      <patternFill patternType="solid">
        <fgColor theme="6" tint="0.79998168889431442"/>
        <bgColor theme="6" tint="0.7999816888943144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medium">
        <color theme="0"/>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tint="0.39997558519241921"/>
      </left>
      <right/>
      <top/>
      <bottom style="thin">
        <color theme="6" tint="0.39997558519241921"/>
      </bottom>
      <diagonal/>
    </border>
    <border>
      <left/>
      <right style="thin">
        <color theme="6" tint="0.39997558519241921"/>
      </right>
      <top/>
      <bottom style="thin">
        <color theme="6" tint="0.39997558519241921"/>
      </bottom>
      <diagonal/>
    </border>
    <border>
      <left style="thin">
        <color auto="1"/>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4" fillId="0" borderId="0"/>
    <xf numFmtId="0" fontId="9" fillId="0" borderId="0"/>
    <xf numFmtId="0" fontId="9" fillId="0" borderId="0"/>
    <xf numFmtId="0" fontId="9" fillId="0" borderId="0"/>
    <xf numFmtId="0" fontId="9" fillId="0" borderId="0"/>
    <xf numFmtId="0" fontId="9" fillId="0" borderId="0"/>
    <xf numFmtId="0" fontId="4" fillId="0" borderId="0"/>
  </cellStyleXfs>
  <cellXfs count="72">
    <xf numFmtId="0" fontId="0" fillId="0" borderId="0" xfId="0"/>
    <xf numFmtId="164" fontId="5" fillId="2" borderId="0" xfId="2" applyNumberFormat="1" applyFont="1" applyFill="1" applyBorder="1"/>
    <xf numFmtId="0" fontId="5" fillId="2" borderId="0" xfId="2" applyFont="1" applyFill="1" applyBorder="1"/>
    <xf numFmtId="0" fontId="7" fillId="2" borderId="2" xfId="2" applyFont="1" applyFill="1" applyBorder="1" applyAlignment="1">
      <alignment horizontal="center"/>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166" fontId="3" fillId="5" borderId="0" xfId="1" applyNumberFormat="1" applyFont="1" applyFill="1" applyBorder="1" applyAlignment="1">
      <alignment horizontal="center" vertical="center"/>
    </xf>
    <xf numFmtId="0" fontId="3" fillId="4" borderId="0" xfId="0" applyFont="1" applyFill="1" applyBorder="1" applyAlignment="1">
      <alignment horizontal="center" vertical="center"/>
    </xf>
    <xf numFmtId="166" fontId="3" fillId="4" borderId="0" xfId="1" applyNumberFormat="1"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0" fillId="6" borderId="6" xfId="0" applyFont="1" applyFill="1" applyBorder="1" applyAlignment="1">
      <alignment horizontal="center" vertical="center"/>
    </xf>
    <xf numFmtId="0" fontId="0" fillId="6" borderId="7"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2" fontId="0" fillId="0" borderId="7" xfId="0" applyNumberFormat="1" applyFont="1" applyBorder="1" applyAlignment="1">
      <alignment horizontal="center" vertical="center"/>
    </xf>
    <xf numFmtId="0" fontId="0" fillId="7" borderId="0" xfId="0" applyFill="1"/>
    <xf numFmtId="1" fontId="0" fillId="6" borderId="7" xfId="0" applyNumberFormat="1" applyFont="1" applyFill="1" applyBorder="1" applyAlignment="1">
      <alignment horizontal="center" vertical="center"/>
    </xf>
    <xf numFmtId="1" fontId="0" fillId="0" borderId="7" xfId="0" applyNumberFormat="1" applyFont="1" applyBorder="1" applyAlignment="1">
      <alignment horizontal="center" vertical="center"/>
    </xf>
    <xf numFmtId="0" fontId="12" fillId="7" borderId="0" xfId="0" applyFont="1" applyFill="1" applyAlignment="1"/>
    <xf numFmtId="0" fontId="7" fillId="2" borderId="2" xfId="2" applyFont="1" applyFill="1" applyBorder="1" applyAlignment="1">
      <alignment horizontal="center" vertical="center"/>
    </xf>
    <xf numFmtId="164" fontId="13" fillId="2" borderId="2" xfId="2" applyNumberFormat="1" applyFont="1" applyFill="1" applyBorder="1" applyAlignment="1">
      <alignment horizontal="center" vertical="center"/>
    </xf>
    <xf numFmtId="0" fontId="8" fillId="2" borderId="2" xfId="2" applyFont="1" applyFill="1" applyBorder="1" applyAlignment="1">
      <alignment horizontal="center" vertical="center"/>
    </xf>
    <xf numFmtId="0" fontId="7" fillId="2" borderId="2" xfId="2" applyFont="1" applyFill="1" applyBorder="1" applyAlignment="1">
      <alignment horizontal="center" vertical="center" wrapText="1"/>
    </xf>
    <xf numFmtId="0" fontId="0" fillId="0" borderId="6" xfId="0" applyBorder="1" applyAlignment="1">
      <alignment horizontal="center" vertical="center"/>
    </xf>
    <xf numFmtId="0" fontId="0" fillId="6" borderId="6" xfId="0" applyFill="1" applyBorder="1" applyAlignment="1">
      <alignment horizontal="center" vertical="center"/>
    </xf>
    <xf numFmtId="16" fontId="3" fillId="5" borderId="0" xfId="0" applyNumberFormat="1" applyFont="1" applyFill="1" applyBorder="1" applyAlignment="1">
      <alignment horizontal="center" vertical="center"/>
    </xf>
    <xf numFmtId="0" fontId="7" fillId="2" borderId="1" xfId="2" applyFont="1" applyFill="1" applyBorder="1" applyAlignment="1">
      <alignment horizontal="center"/>
    </xf>
    <xf numFmtId="0" fontId="11" fillId="2" borderId="0" xfId="2" applyFont="1" applyFill="1" applyBorder="1" applyAlignment="1">
      <alignment vertical="center"/>
    </xf>
    <xf numFmtId="164" fontId="14" fillId="8" borderId="0" xfId="2" applyNumberFormat="1" applyFont="1" applyFill="1" applyBorder="1"/>
    <xf numFmtId="0" fontId="14" fillId="8" borderId="0" xfId="2" applyFont="1" applyFill="1" applyBorder="1"/>
    <xf numFmtId="0" fontId="15" fillId="8" borderId="0" xfId="2" applyFont="1" applyFill="1" applyBorder="1" applyAlignment="1">
      <alignment horizontal="center"/>
    </xf>
    <xf numFmtId="0" fontId="17" fillId="0" borderId="0" xfId="0" applyFont="1"/>
    <xf numFmtId="164" fontId="15" fillId="8" borderId="0" xfId="2" applyNumberFormat="1" applyFont="1" applyFill="1" applyBorder="1"/>
    <xf numFmtId="0" fontId="15" fillId="8" borderId="0" xfId="2" applyFont="1" applyFill="1" applyBorder="1"/>
    <xf numFmtId="0" fontId="7" fillId="2" borderId="8" xfId="2" applyFont="1" applyFill="1" applyBorder="1" applyAlignment="1">
      <alignment horizontal="center" vertical="center"/>
    </xf>
    <xf numFmtId="0" fontId="2" fillId="3" borderId="0" xfId="0" applyFont="1" applyFill="1" applyBorder="1" applyAlignment="1">
      <alignment horizontal="center" vertical="center"/>
    </xf>
    <xf numFmtId="1" fontId="18" fillId="0" borderId="1" xfId="0" applyNumberFormat="1" applyFont="1" applyBorder="1" applyAlignment="1">
      <alignment horizontal="center"/>
    </xf>
    <xf numFmtId="165" fontId="18" fillId="0" borderId="2" xfId="0" applyNumberFormat="1" applyFont="1" applyBorder="1" applyAlignment="1">
      <alignment horizontal="center"/>
    </xf>
    <xf numFmtId="0" fontId="18" fillId="0" borderId="2" xfId="0" applyFont="1" applyBorder="1" applyAlignment="1">
      <alignment horizontal="center"/>
    </xf>
    <xf numFmtId="2" fontId="18" fillId="0" borderId="2" xfId="0" applyNumberFormat="1" applyFont="1" applyBorder="1" applyAlignment="1">
      <alignment horizontal="center"/>
    </xf>
    <xf numFmtId="1" fontId="18" fillId="0" borderId="8" xfId="0" applyNumberFormat="1" applyFont="1" applyBorder="1" applyAlignment="1">
      <alignment horizontal="center"/>
    </xf>
    <xf numFmtId="1" fontId="18" fillId="0" borderId="2" xfId="0" applyNumberFormat="1" applyFont="1" applyBorder="1" applyAlignment="1">
      <alignment horizontal="center"/>
    </xf>
    <xf numFmtId="164" fontId="6" fillId="2" borderId="10" xfId="2" applyNumberFormat="1" applyFont="1" applyFill="1" applyBorder="1" applyAlignment="1">
      <alignment wrapText="1"/>
    </xf>
    <xf numFmtId="1" fontId="6" fillId="2" borderId="9" xfId="2" applyNumberFormat="1" applyFont="1" applyFill="1" applyBorder="1" applyAlignment="1">
      <alignment horizontal="center" wrapText="1"/>
    </xf>
    <xf numFmtId="1" fontId="18" fillId="0" borderId="9" xfId="0" applyNumberFormat="1" applyFont="1" applyBorder="1" applyAlignment="1">
      <alignment horizontal="center" wrapText="1"/>
    </xf>
    <xf numFmtId="0" fontId="0" fillId="2" borderId="1" xfId="0" applyFill="1" applyBorder="1"/>
    <xf numFmtId="0" fontId="10" fillId="2" borderId="1" xfId="0" applyFont="1" applyFill="1" applyBorder="1"/>
    <xf numFmtId="0" fontId="0" fillId="0" borderId="1" xfId="0" applyBorder="1" applyAlignment="1">
      <alignment horizontal="center"/>
    </xf>
    <xf numFmtId="165" fontId="18" fillId="9" borderId="2" xfId="0" applyNumberFormat="1" applyFont="1" applyFill="1" applyBorder="1" applyAlignment="1">
      <alignment horizontal="center"/>
    </xf>
    <xf numFmtId="0" fontId="18" fillId="9" borderId="2" xfId="0" applyFont="1" applyFill="1" applyBorder="1" applyAlignment="1">
      <alignment horizontal="center"/>
    </xf>
    <xf numFmtId="1" fontId="18" fillId="9" borderId="2" xfId="0" applyNumberFormat="1" applyFont="1" applyFill="1" applyBorder="1" applyAlignment="1">
      <alignment horizontal="center"/>
    </xf>
    <xf numFmtId="2" fontId="18" fillId="9" borderId="2" xfId="0" applyNumberFormat="1" applyFont="1" applyFill="1" applyBorder="1" applyAlignment="1">
      <alignment horizontal="center"/>
    </xf>
    <xf numFmtId="1" fontId="18" fillId="9" borderId="8" xfId="0" applyNumberFormat="1" applyFont="1" applyFill="1" applyBorder="1" applyAlignment="1">
      <alignment horizontal="center"/>
    </xf>
    <xf numFmtId="1" fontId="18" fillId="9" borderId="9" xfId="0" applyNumberFormat="1" applyFont="1" applyFill="1" applyBorder="1" applyAlignment="1">
      <alignment horizontal="center" wrapText="1"/>
    </xf>
    <xf numFmtId="0" fontId="0" fillId="9" borderId="1" xfId="0" applyFill="1" applyBorder="1" applyAlignment="1">
      <alignment horizontal="center"/>
    </xf>
    <xf numFmtId="16" fontId="3" fillId="4" borderId="0" xfId="0" applyNumberFormat="1" applyFont="1" applyFill="1" applyBorder="1" applyAlignment="1">
      <alignment horizontal="center" vertical="center"/>
    </xf>
    <xf numFmtId="1" fontId="18" fillId="0" borderId="8" xfId="0" applyNumberFormat="1" applyFont="1" applyBorder="1" applyAlignment="1">
      <alignment horizontal="center" wrapText="1"/>
    </xf>
    <xf numFmtId="0" fontId="0" fillId="0" borderId="0" xfId="0" applyAlignment="1">
      <alignment horizontal="center"/>
    </xf>
    <xf numFmtId="164" fontId="6" fillId="2" borderId="0" xfId="2" applyNumberFormat="1" applyFont="1" applyFill="1" applyBorder="1" applyAlignment="1">
      <alignment horizontal="right"/>
    </xf>
    <xf numFmtId="0" fontId="16" fillId="8" borderId="0" xfId="2" applyNumberFormat="1" applyFont="1" applyFill="1" applyBorder="1" applyAlignment="1">
      <alignment vertical="center" wrapText="1"/>
    </xf>
    <xf numFmtId="0" fontId="11" fillId="2" borderId="0" xfId="2" applyFont="1" applyFill="1" applyBorder="1" applyAlignment="1">
      <alignment horizontal="center" vertical="center"/>
    </xf>
    <xf numFmtId="0" fontId="7" fillId="2" borderId="9" xfId="2" applyFont="1" applyFill="1" applyBorder="1" applyAlignment="1">
      <alignment horizontal="center" vertical="center"/>
    </xf>
    <xf numFmtId="164" fontId="13" fillId="2" borderId="1" xfId="2" applyNumberFormat="1" applyFont="1" applyFill="1" applyBorder="1" applyAlignment="1">
      <alignment horizontal="center" vertical="center"/>
    </xf>
    <xf numFmtId="164" fontId="13" fillId="2" borderId="2" xfId="2" applyNumberFormat="1" applyFont="1" applyFill="1" applyBorder="1" applyAlignment="1">
      <alignment horizontal="center" vertical="center"/>
    </xf>
    <xf numFmtId="0" fontId="7" fillId="2" borderId="1" xfId="2" applyFont="1" applyFill="1" applyBorder="1" applyAlignment="1">
      <alignment horizontal="center" vertical="center"/>
    </xf>
    <xf numFmtId="0" fontId="7" fillId="2" borderId="2" xfId="2" applyFont="1" applyFill="1" applyBorder="1" applyAlignment="1">
      <alignment horizontal="center" vertical="center"/>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1" xfId="2" applyFont="1" applyFill="1" applyBorder="1" applyAlignment="1">
      <alignment horizontal="center"/>
    </xf>
  </cellXfs>
  <cellStyles count="9">
    <cellStyle name="Excel Built-in Normal" xfId="3"/>
    <cellStyle name="Normal" xfId="0" builtinId="0"/>
    <cellStyle name="Normal 2" xfId="2"/>
    <cellStyle name="Normal 3" xfId="4"/>
    <cellStyle name="Normal 5" xfId="5"/>
    <cellStyle name="Normal 6" xfId="6"/>
    <cellStyle name="Normal 7" xfId="7"/>
    <cellStyle name="Percent" xfId="1" builtinId="5"/>
    <cellStyle name="TableStyleLigh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AngAx val="1"/>
    </c:view3D>
    <c:plotArea>
      <c:layout/>
      <c:bar3DChart>
        <c:barDir val="col"/>
        <c:grouping val="percentStacked"/>
        <c:ser>
          <c:idx val="0"/>
          <c:order val="0"/>
          <c:tx>
            <c:strRef>
              <c:f>'Accuracy Graph'!$C$7</c:f>
              <c:strCache>
                <c:ptCount val="1"/>
                <c:pt idx="0">
                  <c:v>CALLS</c:v>
                </c:pt>
              </c:strCache>
            </c:strRef>
          </c:tx>
          <c:cat>
            <c:numRef>
              <c:f>'Accuracy Graph'!$B$8:$B$20</c:f>
              <c:numCache>
                <c:formatCode>dd-mmm</c:formatCode>
                <c:ptCount val="13"/>
                <c:pt idx="0">
                  <c:v>43849</c:v>
                </c:pt>
                <c:pt idx="1">
                  <c:v>43880</c:v>
                </c:pt>
                <c:pt idx="2">
                  <c:v>43909</c:v>
                </c:pt>
                <c:pt idx="3">
                  <c:v>44031</c:v>
                </c:pt>
                <c:pt idx="4">
                  <c:v>44062</c:v>
                </c:pt>
              </c:numCache>
            </c:numRef>
          </c:cat>
          <c:val>
            <c:numRef>
              <c:f>'Accuracy Graph'!$C$8:$C$20</c:f>
              <c:numCache>
                <c:formatCode>General</c:formatCode>
                <c:ptCount val="13"/>
                <c:pt idx="0">
                  <c:v>11</c:v>
                </c:pt>
                <c:pt idx="1">
                  <c:v>19</c:v>
                </c:pt>
                <c:pt idx="2">
                  <c:v>12</c:v>
                </c:pt>
                <c:pt idx="3">
                  <c:v>23</c:v>
                </c:pt>
                <c:pt idx="4">
                  <c:v>19</c:v>
                </c:pt>
              </c:numCache>
            </c:numRef>
          </c:val>
        </c:ser>
        <c:ser>
          <c:idx val="1"/>
          <c:order val="1"/>
          <c:tx>
            <c:strRef>
              <c:f>'Accuracy Graph'!$D$7</c:f>
              <c:strCache>
                <c:ptCount val="1"/>
                <c:pt idx="0">
                  <c:v>SL</c:v>
                </c:pt>
              </c:strCache>
            </c:strRef>
          </c:tx>
          <c:cat>
            <c:numRef>
              <c:f>'Accuracy Graph'!$B$8:$B$20</c:f>
              <c:numCache>
                <c:formatCode>dd-mmm</c:formatCode>
                <c:ptCount val="13"/>
                <c:pt idx="0">
                  <c:v>43849</c:v>
                </c:pt>
                <c:pt idx="1">
                  <c:v>43880</c:v>
                </c:pt>
                <c:pt idx="2">
                  <c:v>43909</c:v>
                </c:pt>
                <c:pt idx="3">
                  <c:v>44031</c:v>
                </c:pt>
                <c:pt idx="4">
                  <c:v>44062</c:v>
                </c:pt>
              </c:numCache>
            </c:numRef>
          </c:cat>
          <c:val>
            <c:numRef>
              <c:f>'Accuracy Graph'!$D$8:$D$20</c:f>
              <c:numCache>
                <c:formatCode>General</c:formatCode>
                <c:ptCount val="13"/>
                <c:pt idx="0">
                  <c:v>3</c:v>
                </c:pt>
                <c:pt idx="1">
                  <c:v>5</c:v>
                </c:pt>
                <c:pt idx="2">
                  <c:v>0</c:v>
                </c:pt>
                <c:pt idx="3">
                  <c:v>8</c:v>
                </c:pt>
                <c:pt idx="4">
                  <c:v>2</c:v>
                </c:pt>
              </c:numCache>
            </c:numRef>
          </c:val>
        </c:ser>
        <c:ser>
          <c:idx val="2"/>
          <c:order val="2"/>
          <c:tx>
            <c:strRef>
              <c:f>'Accuracy Graph'!$E$7</c:f>
              <c:strCache>
                <c:ptCount val="1"/>
                <c:pt idx="0">
                  <c:v>ACCURACY</c:v>
                </c:pt>
              </c:strCache>
            </c:strRef>
          </c:tx>
          <c:cat>
            <c:numRef>
              <c:f>'Accuracy Graph'!$B$8:$B$20</c:f>
              <c:numCache>
                <c:formatCode>dd-mmm</c:formatCode>
                <c:ptCount val="13"/>
                <c:pt idx="0">
                  <c:v>43849</c:v>
                </c:pt>
                <c:pt idx="1">
                  <c:v>43880</c:v>
                </c:pt>
                <c:pt idx="2">
                  <c:v>43909</c:v>
                </c:pt>
                <c:pt idx="3">
                  <c:v>44031</c:v>
                </c:pt>
                <c:pt idx="4">
                  <c:v>44062</c:v>
                </c:pt>
              </c:numCache>
            </c:numRef>
          </c:cat>
          <c:val>
            <c:numRef>
              <c:f>'Accuracy Graph'!$E$8:$E$20</c:f>
              <c:numCache>
                <c:formatCode>0.0%</c:formatCode>
                <c:ptCount val="13"/>
                <c:pt idx="0">
                  <c:v>0.72727272727272729</c:v>
                </c:pt>
                <c:pt idx="1">
                  <c:v>0.73684210526315785</c:v>
                </c:pt>
                <c:pt idx="2">
                  <c:v>1</c:v>
                </c:pt>
                <c:pt idx="3">
                  <c:v>0.65217391304347827</c:v>
                </c:pt>
                <c:pt idx="4">
                  <c:v>0.89473684210526316</c:v>
                </c:pt>
              </c:numCache>
            </c:numRef>
          </c:val>
        </c:ser>
        <c:shape val="box"/>
        <c:axId val="72531968"/>
        <c:axId val="72533504"/>
        <c:axId val="0"/>
      </c:bar3DChart>
      <c:dateAx>
        <c:axId val="72531968"/>
        <c:scaling>
          <c:orientation val="minMax"/>
        </c:scaling>
        <c:axPos val="b"/>
        <c:numFmt formatCode="dd-mmm" sourceLinked="1"/>
        <c:tickLblPos val="nextTo"/>
        <c:txPr>
          <a:bodyPr/>
          <a:lstStyle/>
          <a:p>
            <a:pPr>
              <a:defRPr lang="en-IN"/>
            </a:pPr>
            <a:endParaRPr lang="en-US"/>
          </a:p>
        </c:txPr>
        <c:crossAx val="72533504"/>
        <c:crosses val="autoZero"/>
        <c:auto val="1"/>
        <c:lblOffset val="100"/>
        <c:baseTimeUnit val="days"/>
      </c:dateAx>
      <c:valAx>
        <c:axId val="72533504"/>
        <c:scaling>
          <c:orientation val="minMax"/>
        </c:scaling>
        <c:axPos val="l"/>
        <c:majorGridlines/>
        <c:numFmt formatCode="0%" sourceLinked="1"/>
        <c:tickLblPos val="nextTo"/>
        <c:txPr>
          <a:bodyPr/>
          <a:lstStyle/>
          <a:p>
            <a:pPr>
              <a:defRPr lang="en-IN"/>
            </a:pPr>
            <a:endParaRPr lang="en-US"/>
          </a:p>
        </c:txPr>
        <c:crossAx val="72531968"/>
        <c:crosses val="autoZero"/>
        <c:crossBetween val="between"/>
      </c:valAx>
    </c:plotArea>
    <c:legend>
      <c:legendPos val="r"/>
      <c:txPr>
        <a:bodyPr/>
        <a:lstStyle/>
        <a:p>
          <a:pPr>
            <a:defRPr lang="en-IN"/>
          </a:pPr>
          <a:endParaRPr lang="en-US"/>
        </a:p>
      </c:txPr>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5"/>
  <c:chart>
    <c:autoTitleDeleted val="1"/>
    <c:view3D>
      <c:rAngAx val="1"/>
    </c:view3D>
    <c:plotArea>
      <c:layout>
        <c:manualLayout>
          <c:layoutTarget val="inner"/>
          <c:xMode val="edge"/>
          <c:yMode val="edge"/>
          <c:x val="0.11265912557390503"/>
          <c:y val="0.39580415052953138"/>
          <c:w val="0.76895067320125265"/>
          <c:h val="0.34709816428348989"/>
        </c:manualLayout>
      </c:layout>
      <c:bar3DChart>
        <c:barDir val="col"/>
        <c:grouping val="standard"/>
        <c:ser>
          <c:idx val="0"/>
          <c:order val="0"/>
          <c:tx>
            <c:strRef>
              <c:f>'Accuracy Graph'!$E$7</c:f>
              <c:strCache>
                <c:ptCount val="1"/>
                <c:pt idx="0">
                  <c:v>ACCURACY</c:v>
                </c:pt>
              </c:strCache>
            </c:strRef>
          </c:tx>
          <c:dLbls>
            <c:spPr>
              <a:noFill/>
              <a:ln>
                <a:noFill/>
              </a:ln>
              <a:effectLst/>
            </c:spPr>
            <c:txPr>
              <a:bodyPr/>
              <a:lstStyle/>
              <a:p>
                <a:pPr>
                  <a:defRPr lang="en-IN"/>
                </a:pPr>
                <a:endParaRPr lang="en-US"/>
              </a:p>
            </c:txPr>
            <c:showVal val="1"/>
            <c:extLst>
              <c:ext xmlns:c15="http://schemas.microsoft.com/office/drawing/2012/chart" uri="{CE6537A1-D6FC-4f65-9D91-7224C49458BB}">
                <c15:showLeaderLines val="0"/>
              </c:ext>
            </c:extLst>
          </c:dLbls>
          <c:cat>
            <c:numRef>
              <c:f>'Accuracy Graph'!$B$8:$B$20</c:f>
              <c:numCache>
                <c:formatCode>dd-mmm</c:formatCode>
                <c:ptCount val="13"/>
                <c:pt idx="0">
                  <c:v>43849</c:v>
                </c:pt>
                <c:pt idx="1">
                  <c:v>43880</c:v>
                </c:pt>
                <c:pt idx="2">
                  <c:v>43909</c:v>
                </c:pt>
                <c:pt idx="3">
                  <c:v>44031</c:v>
                </c:pt>
                <c:pt idx="4">
                  <c:v>44062</c:v>
                </c:pt>
              </c:numCache>
            </c:numRef>
          </c:cat>
          <c:val>
            <c:numRef>
              <c:f>'Accuracy Graph'!$E$8:$E$20</c:f>
              <c:numCache>
                <c:formatCode>0.0%</c:formatCode>
                <c:ptCount val="13"/>
                <c:pt idx="0">
                  <c:v>0.72727272727272729</c:v>
                </c:pt>
                <c:pt idx="1">
                  <c:v>0.73684210526315785</c:v>
                </c:pt>
                <c:pt idx="2">
                  <c:v>1</c:v>
                </c:pt>
                <c:pt idx="3">
                  <c:v>0.65217391304347827</c:v>
                </c:pt>
                <c:pt idx="4">
                  <c:v>0.89473684210526316</c:v>
                </c:pt>
              </c:numCache>
            </c:numRef>
          </c:val>
        </c:ser>
        <c:dLbls>
          <c:showVal val="1"/>
        </c:dLbls>
        <c:gapWidth val="75"/>
        <c:shape val="box"/>
        <c:axId val="72857472"/>
        <c:axId val="72859008"/>
        <c:axId val="71896128"/>
      </c:bar3DChart>
      <c:dateAx>
        <c:axId val="72857472"/>
        <c:scaling>
          <c:orientation val="minMax"/>
        </c:scaling>
        <c:axPos val="b"/>
        <c:numFmt formatCode="dd-mmm" sourceLinked="1"/>
        <c:majorTickMark val="none"/>
        <c:tickLblPos val="nextTo"/>
        <c:txPr>
          <a:bodyPr/>
          <a:lstStyle/>
          <a:p>
            <a:pPr>
              <a:defRPr lang="en-IN"/>
            </a:pPr>
            <a:endParaRPr lang="en-US"/>
          </a:p>
        </c:txPr>
        <c:crossAx val="72859008"/>
        <c:crosses val="autoZero"/>
        <c:auto val="1"/>
        <c:lblOffset val="100"/>
        <c:baseTimeUnit val="days"/>
      </c:dateAx>
      <c:valAx>
        <c:axId val="72859008"/>
        <c:scaling>
          <c:orientation val="minMax"/>
        </c:scaling>
        <c:axPos val="l"/>
        <c:numFmt formatCode="0.0%" sourceLinked="1"/>
        <c:majorTickMark val="none"/>
        <c:tickLblPos val="nextTo"/>
        <c:txPr>
          <a:bodyPr/>
          <a:lstStyle/>
          <a:p>
            <a:pPr>
              <a:defRPr lang="en-IN"/>
            </a:pPr>
            <a:endParaRPr lang="en-US"/>
          </a:p>
        </c:txPr>
        <c:crossAx val="72857472"/>
        <c:crosses val="autoZero"/>
        <c:crossBetween val="between"/>
      </c:valAx>
      <c:serAx>
        <c:axId val="71896128"/>
        <c:scaling>
          <c:orientation val="minMax"/>
        </c:scaling>
        <c:delete val="1"/>
        <c:axPos val="b"/>
        <c:majorTickMark val="none"/>
        <c:tickLblPos val="nextTo"/>
        <c:crossAx val="72859008"/>
        <c:crosses val="autoZero"/>
      </c:serAx>
    </c:plotArea>
    <c:legend>
      <c:legendPos val="b"/>
      <c:layout>
        <c:manualLayout>
          <c:xMode val="edge"/>
          <c:yMode val="edge"/>
          <c:x val="0.46739561315897482"/>
          <c:y val="0.94052651410680221"/>
          <c:w val="6.5208773682050789E-2"/>
          <c:h val="5.9473485893197932E-2"/>
        </c:manualLayout>
      </c:layout>
      <c:txPr>
        <a:bodyPr/>
        <a:lstStyle/>
        <a:p>
          <a:pPr>
            <a:defRPr lang="en-IN"/>
          </a:pPr>
          <a:endParaRPr lang="en-US"/>
        </a:p>
      </c:txPr>
    </c:legend>
    <c:plotVisOnly val="1"/>
    <c:dispBlanksAs val="gap"/>
  </c:chart>
  <c:spPr>
    <a:solidFill>
      <a:schemeClr val="accent5">
        <a:lumMod val="75000"/>
      </a:schemeClr>
    </a:solidFill>
    <a:ln w="25400" cap="flat" cmpd="sng" algn="ctr">
      <a:solidFill>
        <a:schemeClr val="accent5"/>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104775</xdr:rowOff>
    </xdr:from>
    <xdr:to>
      <xdr:col>17</xdr:col>
      <xdr:colOff>304800</xdr:colOff>
      <xdr:row>17</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19050</xdr:rowOff>
    </xdr:from>
    <xdr:to>
      <xdr:col>18</xdr:col>
      <xdr:colOff>495300</xdr:colOff>
      <xdr:row>20</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476250</xdr:colOff>
      <xdr:row>2</xdr:row>
      <xdr:rowOff>220167</xdr:rowOff>
    </xdr:to>
    <xdr:pic>
      <xdr:nvPicPr>
        <xdr:cNvPr id="3" name="Picture 2" descr="logo-white.png"/>
        <xdr:cNvPicPr>
          <a:picLocks noChangeAspect="1"/>
        </xdr:cNvPicPr>
      </xdr:nvPicPr>
      <xdr:blipFill>
        <a:blip xmlns:r="http://schemas.openxmlformats.org/officeDocument/2006/relationships" r:embed="rId1"/>
        <a:stretch>
          <a:fillRect/>
        </a:stretch>
      </xdr:blipFill>
      <xdr:spPr>
        <a:xfrm>
          <a:off x="0" y="76200"/>
          <a:ext cx="3819525" cy="696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0"/>
  <sheetViews>
    <sheetView workbookViewId="0">
      <selection activeCell="G24" sqref="G24"/>
    </sheetView>
  </sheetViews>
  <sheetFormatPr defaultRowHeight="15"/>
  <cols>
    <col min="2" max="2" width="17.7109375" bestFit="1" customWidth="1"/>
    <col min="5" max="5" width="10.7109375" bestFit="1" customWidth="1"/>
    <col min="7" max="7" width="11.140625" bestFit="1" customWidth="1"/>
    <col min="8" max="8" width="18.85546875" bestFit="1" customWidth="1"/>
  </cols>
  <sheetData>
    <row r="1" spans="1:19">
      <c r="A1" s="16"/>
      <c r="B1" s="16"/>
      <c r="C1" s="16"/>
      <c r="D1" s="16"/>
      <c r="E1" s="16"/>
      <c r="F1" s="16"/>
      <c r="G1" s="16"/>
      <c r="H1" s="16"/>
      <c r="I1" s="16"/>
      <c r="J1" s="16"/>
      <c r="K1" s="16"/>
      <c r="L1" s="16"/>
      <c r="M1" s="16"/>
      <c r="N1" s="16"/>
      <c r="O1" s="16"/>
      <c r="P1" s="16"/>
      <c r="Q1" s="16"/>
      <c r="R1" s="16"/>
      <c r="S1" s="16"/>
    </row>
    <row r="2" spans="1:19" ht="23.25">
      <c r="A2" s="16"/>
      <c r="B2" s="16"/>
      <c r="C2" s="16"/>
      <c r="D2" s="16"/>
      <c r="E2" s="16"/>
      <c r="F2" s="19" t="s">
        <v>19</v>
      </c>
      <c r="G2" s="19"/>
      <c r="H2" s="19"/>
      <c r="I2" s="19" t="s">
        <v>20</v>
      </c>
      <c r="J2" s="19"/>
      <c r="K2" s="16"/>
      <c r="L2" s="16"/>
      <c r="M2" s="16"/>
      <c r="N2" s="16"/>
      <c r="O2" s="16"/>
      <c r="P2" s="16"/>
      <c r="Q2" s="16"/>
      <c r="R2" s="16"/>
      <c r="S2" s="16"/>
    </row>
    <row r="3" spans="1:19">
      <c r="A3" s="16"/>
      <c r="B3" s="16"/>
      <c r="C3" s="16"/>
      <c r="D3" s="16"/>
      <c r="E3" s="16"/>
      <c r="F3" s="16"/>
      <c r="G3" s="16"/>
      <c r="H3" s="16"/>
      <c r="I3" s="16"/>
      <c r="J3" s="16"/>
      <c r="K3" s="16"/>
      <c r="L3" s="16"/>
      <c r="M3" s="16"/>
      <c r="N3" s="16"/>
      <c r="O3" s="16"/>
      <c r="P3" s="16"/>
      <c r="Q3" s="16"/>
      <c r="R3" s="16"/>
      <c r="S3" s="16"/>
    </row>
    <row r="7" spans="1:19" ht="15.75" thickBot="1">
      <c r="B7" s="4" t="s">
        <v>9</v>
      </c>
      <c r="C7" s="4" t="s">
        <v>10</v>
      </c>
      <c r="D7" s="4" t="s">
        <v>11</v>
      </c>
      <c r="E7" s="4" t="s">
        <v>12</v>
      </c>
      <c r="G7" s="9" t="s">
        <v>9</v>
      </c>
      <c r="H7" s="10" t="s">
        <v>13</v>
      </c>
    </row>
    <row r="8" spans="1:19">
      <c r="B8" s="26">
        <v>43849</v>
      </c>
      <c r="C8" s="5">
        <v>11</v>
      </c>
      <c r="D8" s="5">
        <v>3</v>
      </c>
      <c r="E8" s="8">
        <f>(C8-D8)*1/C8</f>
        <v>0.72727272727272729</v>
      </c>
      <c r="G8" s="13" t="s">
        <v>14</v>
      </c>
      <c r="H8" s="15">
        <v>64731</v>
      </c>
    </row>
    <row r="9" spans="1:19">
      <c r="B9" s="56">
        <v>43880</v>
      </c>
      <c r="C9" s="7">
        <v>19</v>
      </c>
      <c r="D9" s="5">
        <v>5</v>
      </c>
      <c r="E9" s="8">
        <f>(C9-D9)*1/C9</f>
        <v>0.73684210526315785</v>
      </c>
      <c r="G9" s="24" t="s">
        <v>17</v>
      </c>
      <c r="H9" s="15">
        <v>19892</v>
      </c>
    </row>
    <row r="10" spans="1:19">
      <c r="B10" s="56">
        <v>43909</v>
      </c>
      <c r="C10" s="7">
        <v>12</v>
      </c>
      <c r="D10" s="5">
        <v>0</v>
      </c>
      <c r="E10" s="8">
        <f>(C10-D10)*1/C10</f>
        <v>1</v>
      </c>
      <c r="G10" s="25" t="s">
        <v>18</v>
      </c>
      <c r="H10" s="15">
        <v>122056</v>
      </c>
    </row>
    <row r="11" spans="1:19">
      <c r="B11" s="56">
        <v>44031</v>
      </c>
      <c r="C11" s="7">
        <v>23</v>
      </c>
      <c r="D11" s="5">
        <v>8</v>
      </c>
      <c r="E11" s="8">
        <f>(C11-D11)*1/C11</f>
        <v>0.65217391304347827</v>
      </c>
      <c r="G11" s="24" t="s">
        <v>122</v>
      </c>
      <c r="H11" s="15">
        <v>42372</v>
      </c>
    </row>
    <row r="12" spans="1:19">
      <c r="B12" s="56">
        <v>44062</v>
      </c>
      <c r="C12" s="7">
        <v>19</v>
      </c>
      <c r="D12" s="5">
        <v>2</v>
      </c>
      <c r="E12" s="8">
        <f>(C12-D12)*1/C12</f>
        <v>0.89473684210526316</v>
      </c>
      <c r="G12" s="25" t="s">
        <v>123</v>
      </c>
      <c r="H12" s="17">
        <v>108980</v>
      </c>
    </row>
    <row r="13" spans="1:19">
      <c r="B13" s="7"/>
      <c r="C13" s="7"/>
      <c r="D13" s="7"/>
      <c r="E13" s="8"/>
      <c r="G13" s="13"/>
      <c r="H13" s="18"/>
    </row>
    <row r="14" spans="1:19">
      <c r="G14" s="11"/>
      <c r="H14" s="12"/>
    </row>
    <row r="15" spans="1:19">
      <c r="B15" s="7"/>
      <c r="C15" s="7"/>
      <c r="D15" s="7"/>
      <c r="E15" s="8"/>
      <c r="G15" s="13"/>
      <c r="H15" s="14"/>
    </row>
    <row r="16" spans="1:19">
      <c r="B16" s="5"/>
      <c r="C16" s="5"/>
      <c r="D16" s="5"/>
      <c r="E16" s="6"/>
      <c r="G16" s="11"/>
      <c r="H16" s="12"/>
    </row>
    <row r="17" spans="2:8">
      <c r="B17" s="7"/>
      <c r="C17" s="7"/>
      <c r="D17" s="7"/>
      <c r="E17" s="8"/>
      <c r="G17" s="13"/>
      <c r="H17" s="14"/>
    </row>
    <row r="18" spans="2:8">
      <c r="B18" s="5"/>
      <c r="C18" s="5"/>
      <c r="D18" s="5"/>
      <c r="E18" s="6"/>
      <c r="G18" s="11"/>
      <c r="H18" s="12"/>
    </row>
    <row r="19" spans="2:8">
      <c r="B19" s="7"/>
      <c r="C19" s="7"/>
      <c r="D19" s="7"/>
      <c r="E19" s="8"/>
    </row>
    <row r="20" spans="2:8">
      <c r="B20" s="5"/>
      <c r="C20" s="5"/>
      <c r="D20" s="5"/>
      <c r="E20" s="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A271"/>
  <sheetViews>
    <sheetView tabSelected="1" workbookViewId="0">
      <selection activeCell="E15" sqref="E15"/>
    </sheetView>
  </sheetViews>
  <sheetFormatPr defaultRowHeight="15"/>
  <cols>
    <col min="1" max="1" width="15.140625" customWidth="1"/>
    <col min="2" max="2" width="18.85546875" customWidth="1"/>
    <col min="3" max="3" width="11.5703125" customWidth="1"/>
    <col min="4" max="4" width="12" customWidth="1"/>
    <col min="5" max="5" width="11.7109375" customWidth="1"/>
    <col min="6" max="6" width="13.42578125" customWidth="1"/>
    <col min="7" max="7" width="12.140625" customWidth="1"/>
    <col min="8" max="8" width="15.28515625" customWidth="1"/>
    <col min="9" max="9" width="16.140625" customWidth="1"/>
    <col min="10" max="10" width="21.5703125" customWidth="1"/>
    <col min="11" max="11" width="27.7109375" customWidth="1"/>
    <col min="12" max="12" width="24.85546875" customWidth="1"/>
  </cols>
  <sheetData>
    <row r="1" spans="1:27" s="32" customFormat="1">
      <c r="A1" s="29"/>
      <c r="B1" s="30"/>
      <c r="C1" s="30"/>
      <c r="D1" s="31"/>
      <c r="E1" s="60" t="s">
        <v>22</v>
      </c>
      <c r="F1" s="60"/>
      <c r="G1" s="60"/>
      <c r="H1" s="60"/>
      <c r="I1" s="60"/>
      <c r="J1" s="60"/>
      <c r="K1" s="60"/>
      <c r="L1" s="60"/>
    </row>
    <row r="2" spans="1:27" s="32" customFormat="1" ht="28.5" customHeight="1">
      <c r="A2" s="29"/>
      <c r="B2" s="30"/>
      <c r="C2" s="30"/>
      <c r="D2" s="30"/>
      <c r="E2" s="60"/>
      <c r="F2" s="60"/>
      <c r="G2" s="60"/>
      <c r="H2" s="60"/>
      <c r="I2" s="60"/>
      <c r="J2" s="60"/>
      <c r="K2" s="60"/>
      <c r="L2" s="60"/>
    </row>
    <row r="3" spans="1:27" s="32" customFormat="1" ht="28.5" customHeight="1">
      <c r="A3" s="33"/>
      <c r="B3" s="34"/>
      <c r="C3" s="34"/>
      <c r="D3" s="34"/>
      <c r="E3" s="60"/>
      <c r="F3" s="60"/>
      <c r="G3" s="60"/>
      <c r="H3" s="60"/>
      <c r="I3" s="60"/>
      <c r="J3" s="60"/>
      <c r="K3" s="60"/>
      <c r="L3" s="60"/>
    </row>
    <row r="4" spans="1:27">
      <c r="A4" s="1"/>
      <c r="B4" s="2"/>
      <c r="C4" s="2"/>
      <c r="D4" s="28"/>
      <c r="E4" s="61" t="s">
        <v>24</v>
      </c>
      <c r="F4" s="61"/>
      <c r="G4" s="61"/>
      <c r="H4" s="61"/>
      <c r="I4" s="61"/>
      <c r="J4" s="61"/>
      <c r="K4" s="61"/>
      <c r="L4" s="61"/>
    </row>
    <row r="5" spans="1:27">
      <c r="A5" s="63" t="s">
        <v>0</v>
      </c>
      <c r="B5" s="65" t="s">
        <v>1</v>
      </c>
      <c r="C5" s="65" t="s">
        <v>16</v>
      </c>
      <c r="D5" s="67" t="s">
        <v>2</v>
      </c>
      <c r="E5" s="69" t="s">
        <v>3</v>
      </c>
      <c r="F5" s="71" t="s">
        <v>4</v>
      </c>
      <c r="G5" s="71"/>
      <c r="H5" s="27"/>
      <c r="I5" s="71" t="s">
        <v>5</v>
      </c>
      <c r="J5" s="71"/>
      <c r="K5" s="62" t="s">
        <v>6</v>
      </c>
      <c r="L5" s="46"/>
    </row>
    <row r="6" spans="1:27" ht="15.75">
      <c r="A6" s="64"/>
      <c r="B6" s="66"/>
      <c r="C6" s="66"/>
      <c r="D6" s="68"/>
      <c r="E6" s="70"/>
      <c r="F6" s="3" t="s">
        <v>7</v>
      </c>
      <c r="G6" s="3" t="s">
        <v>8</v>
      </c>
      <c r="H6" s="3" t="s">
        <v>21</v>
      </c>
      <c r="I6" s="3" t="s">
        <v>7</v>
      </c>
      <c r="J6" s="3" t="s">
        <v>8</v>
      </c>
      <c r="K6" s="62"/>
      <c r="L6" s="47" t="s">
        <v>23</v>
      </c>
    </row>
    <row r="7" spans="1:27">
      <c r="A7" s="21"/>
      <c r="B7" s="20"/>
      <c r="C7" s="20"/>
      <c r="D7" s="22"/>
      <c r="E7" s="23"/>
      <c r="F7" s="3"/>
      <c r="G7" s="3"/>
      <c r="H7" s="3"/>
      <c r="I7" s="3"/>
      <c r="J7" s="3"/>
      <c r="K7" s="35"/>
      <c r="L7" s="46"/>
    </row>
    <row r="8" spans="1:27">
      <c r="A8" s="38"/>
      <c r="B8" s="39"/>
      <c r="C8" s="37"/>
      <c r="D8" s="39"/>
      <c r="E8" s="40"/>
      <c r="F8" s="40"/>
      <c r="G8" s="40"/>
      <c r="H8" s="40"/>
      <c r="I8" s="42"/>
      <c r="J8" s="41"/>
      <c r="K8" s="57"/>
      <c r="L8" s="48"/>
      <c r="X8" s="36"/>
      <c r="Y8" s="36"/>
      <c r="Z8" s="36"/>
      <c r="AA8" s="36"/>
    </row>
    <row r="9" spans="1:27">
      <c r="A9" s="38">
        <v>44274</v>
      </c>
      <c r="B9" s="39" t="s">
        <v>240</v>
      </c>
      <c r="C9" s="37">
        <f t="shared" ref="C9:C27" si="0">150000*2.5/E9</f>
        <v>1363.6363636363637</v>
      </c>
      <c r="D9" s="39" t="s">
        <v>15</v>
      </c>
      <c r="E9" s="40">
        <v>275</v>
      </c>
      <c r="F9" s="40">
        <v>277</v>
      </c>
      <c r="G9" s="40">
        <v>0</v>
      </c>
      <c r="H9" s="40">
        <v>272.5</v>
      </c>
      <c r="I9" s="37">
        <f>(F9-E9)*C9*70/100</f>
        <v>1909.090909090909</v>
      </c>
      <c r="J9" s="41">
        <v>0</v>
      </c>
      <c r="K9" s="45">
        <f t="shared" ref="K9:K10" si="1">I9+J9</f>
        <v>1909.090909090909</v>
      </c>
      <c r="L9" s="48" t="s">
        <v>32</v>
      </c>
      <c r="X9" s="36"/>
      <c r="Y9" s="36"/>
      <c r="Z9" s="36"/>
      <c r="AA9" s="36"/>
    </row>
    <row r="10" spans="1:27">
      <c r="A10" s="38">
        <v>44274</v>
      </c>
      <c r="B10" s="39" t="s">
        <v>239</v>
      </c>
      <c r="C10" s="37">
        <f t="shared" si="0"/>
        <v>534.18803418803418</v>
      </c>
      <c r="D10" s="39" t="s">
        <v>15</v>
      </c>
      <c r="E10" s="40">
        <v>702</v>
      </c>
      <c r="F10" s="40">
        <v>710</v>
      </c>
      <c r="G10" s="40">
        <v>718</v>
      </c>
      <c r="H10" s="40">
        <v>690</v>
      </c>
      <c r="I10" s="37">
        <f>(F10-E10)*C10*70/100</f>
        <v>2991.4529914529912</v>
      </c>
      <c r="J10" s="41">
        <f t="shared" ref="J10" si="2">(G10-E10)*C10*30/100</f>
        <v>2564.102564102564</v>
      </c>
      <c r="K10" s="45">
        <f t="shared" si="1"/>
        <v>5555.5555555555547</v>
      </c>
      <c r="L10" s="48" t="s">
        <v>33</v>
      </c>
      <c r="X10" s="36"/>
      <c r="Y10" s="36"/>
      <c r="Z10" s="36"/>
      <c r="AA10" s="36"/>
    </row>
    <row r="11" spans="1:27">
      <c r="A11" s="38">
        <v>44273</v>
      </c>
      <c r="B11" s="39" t="s">
        <v>238</v>
      </c>
      <c r="C11" s="37">
        <f t="shared" si="0"/>
        <v>311.98003327787023</v>
      </c>
      <c r="D11" s="39" t="s">
        <v>15</v>
      </c>
      <c r="E11" s="40">
        <v>1202</v>
      </c>
      <c r="F11" s="40">
        <v>1188</v>
      </c>
      <c r="G11" s="40">
        <v>0</v>
      </c>
      <c r="H11" s="40">
        <v>1188</v>
      </c>
      <c r="I11" s="37">
        <f>(F11-E11)*C11*70/100</f>
        <v>-3057.4043261231277</v>
      </c>
      <c r="J11" s="41">
        <v>0</v>
      </c>
      <c r="K11" s="45">
        <f t="shared" ref="K11:K12" si="3">I11+J11</f>
        <v>-3057.4043261231277</v>
      </c>
      <c r="L11" s="48" t="s">
        <v>11</v>
      </c>
      <c r="X11" s="36"/>
      <c r="Y11" s="36"/>
      <c r="Z11" s="36"/>
      <c r="AA11" s="36"/>
    </row>
    <row r="12" spans="1:27">
      <c r="A12" s="38">
        <v>44273</v>
      </c>
      <c r="B12" s="39" t="s">
        <v>215</v>
      </c>
      <c r="C12" s="37">
        <f t="shared" si="0"/>
        <v>493.42105263157896</v>
      </c>
      <c r="D12" s="39" t="s">
        <v>15</v>
      </c>
      <c r="E12" s="40">
        <v>760</v>
      </c>
      <c r="F12" s="40">
        <v>767</v>
      </c>
      <c r="G12" s="40">
        <v>775</v>
      </c>
      <c r="H12" s="40">
        <v>752</v>
      </c>
      <c r="I12" s="37">
        <f>(F12-E12)*C12*70/100</f>
        <v>2417.7631578947367</v>
      </c>
      <c r="J12" s="41">
        <f t="shared" ref="J12" si="4">(G12-E12)*C12*30/100</f>
        <v>2220.3947368421054</v>
      </c>
      <c r="K12" s="45">
        <f t="shared" si="3"/>
        <v>4638.1578947368416</v>
      </c>
      <c r="L12" s="48" t="s">
        <v>33</v>
      </c>
      <c r="X12" s="36"/>
      <c r="Y12" s="36"/>
      <c r="Z12" s="36"/>
      <c r="AA12" s="36"/>
    </row>
    <row r="13" spans="1:27">
      <c r="A13" s="38">
        <v>44272</v>
      </c>
      <c r="B13" s="39" t="s">
        <v>172</v>
      </c>
      <c r="C13" s="37">
        <f t="shared" si="0"/>
        <v>1578.9473684210527</v>
      </c>
      <c r="D13" s="39" t="s">
        <v>15</v>
      </c>
      <c r="E13" s="40">
        <v>237.5</v>
      </c>
      <c r="F13" s="40">
        <v>234.8</v>
      </c>
      <c r="G13" s="40">
        <v>0</v>
      </c>
      <c r="H13" s="40">
        <v>234.8</v>
      </c>
      <c r="I13" s="37">
        <f>(F13-E13)*C13*70/100</f>
        <v>-2984.2105263157773</v>
      </c>
      <c r="J13" s="41">
        <v>0</v>
      </c>
      <c r="K13" s="45">
        <f t="shared" ref="K13:K21" si="5">I13+J13</f>
        <v>-2984.2105263157773</v>
      </c>
      <c r="L13" s="48" t="s">
        <v>11</v>
      </c>
      <c r="X13" s="36"/>
      <c r="Y13" s="36"/>
      <c r="Z13" s="36"/>
      <c r="AA13" s="36"/>
    </row>
    <row r="14" spans="1:27">
      <c r="A14" s="38">
        <v>44271</v>
      </c>
      <c r="B14" s="39" t="s">
        <v>237</v>
      </c>
      <c r="C14" s="37">
        <f t="shared" si="0"/>
        <v>664.89361702127655</v>
      </c>
      <c r="D14" s="39" t="s">
        <v>15</v>
      </c>
      <c r="E14" s="40">
        <v>564</v>
      </c>
      <c r="F14" s="40">
        <v>570</v>
      </c>
      <c r="G14" s="40">
        <v>0</v>
      </c>
      <c r="H14" s="40">
        <v>558</v>
      </c>
      <c r="I14" s="37">
        <f>(F14-E14)*C14*70/100</f>
        <v>2792.5531914893618</v>
      </c>
      <c r="J14" s="41">
        <v>0</v>
      </c>
      <c r="K14" s="45">
        <f t="shared" si="5"/>
        <v>2792.5531914893618</v>
      </c>
      <c r="L14" s="48" t="s">
        <v>32</v>
      </c>
      <c r="X14" s="36"/>
      <c r="Y14" s="36"/>
      <c r="Z14" s="36"/>
      <c r="AA14" s="36"/>
    </row>
    <row r="15" spans="1:27">
      <c r="A15" s="38">
        <v>41346</v>
      </c>
      <c r="B15" s="39" t="s">
        <v>208</v>
      </c>
      <c r="C15" s="37">
        <f t="shared" si="0"/>
        <v>416.66666666666669</v>
      </c>
      <c r="D15" s="39" t="s">
        <v>15</v>
      </c>
      <c r="E15" s="40">
        <v>900</v>
      </c>
      <c r="F15" s="40">
        <v>908</v>
      </c>
      <c r="G15" s="40">
        <v>0</v>
      </c>
      <c r="H15" s="40">
        <v>888.8</v>
      </c>
      <c r="I15" s="37">
        <f>(F15-E15)*C15*70/100</f>
        <v>2333.3333333333335</v>
      </c>
      <c r="J15" s="41">
        <v>0</v>
      </c>
      <c r="K15" s="45">
        <f t="shared" si="5"/>
        <v>2333.3333333333335</v>
      </c>
      <c r="L15" s="48" t="s">
        <v>69</v>
      </c>
      <c r="X15" s="36"/>
      <c r="Y15" s="36"/>
      <c r="Z15" s="36"/>
      <c r="AA15" s="36"/>
    </row>
    <row r="16" spans="1:27">
      <c r="A16" s="38">
        <v>41346</v>
      </c>
      <c r="B16" s="39" t="s">
        <v>236</v>
      </c>
      <c r="C16" s="37">
        <f t="shared" si="0"/>
        <v>1225.4901960784314</v>
      </c>
      <c r="D16" s="39" t="s">
        <v>15</v>
      </c>
      <c r="E16" s="40">
        <v>306</v>
      </c>
      <c r="F16" s="40">
        <v>302.8</v>
      </c>
      <c r="G16" s="40">
        <v>0</v>
      </c>
      <c r="H16" s="40">
        <v>302.8</v>
      </c>
      <c r="I16" s="37">
        <f>(F16-E16)*C16*70/100</f>
        <v>-2745.0980392156766</v>
      </c>
      <c r="J16" s="41">
        <v>0</v>
      </c>
      <c r="K16" s="45">
        <f t="shared" si="5"/>
        <v>-2745.0980392156766</v>
      </c>
      <c r="L16" s="48" t="s">
        <v>11</v>
      </c>
      <c r="X16" s="36"/>
      <c r="Y16" s="36"/>
      <c r="Z16" s="36"/>
      <c r="AA16" s="36"/>
    </row>
    <row r="17" spans="1:27">
      <c r="A17" s="38">
        <v>44267</v>
      </c>
      <c r="B17" s="39" t="s">
        <v>235</v>
      </c>
      <c r="C17" s="37">
        <f t="shared" si="0"/>
        <v>810.81081081081084</v>
      </c>
      <c r="D17" s="39" t="s">
        <v>15</v>
      </c>
      <c r="E17" s="40">
        <v>462.5</v>
      </c>
      <c r="F17" s="40">
        <v>462.5</v>
      </c>
      <c r="G17" s="40">
        <v>0</v>
      </c>
      <c r="H17" s="40">
        <v>457</v>
      </c>
      <c r="I17" s="42">
        <v>0</v>
      </c>
      <c r="J17" s="41">
        <v>0</v>
      </c>
      <c r="K17" s="45">
        <f t="shared" si="5"/>
        <v>0</v>
      </c>
      <c r="L17" s="48" t="s">
        <v>48</v>
      </c>
      <c r="X17" s="36"/>
      <c r="Y17" s="36"/>
      <c r="Z17" s="36"/>
      <c r="AA17" s="36"/>
    </row>
    <row r="18" spans="1:27">
      <c r="A18" s="38">
        <v>44267</v>
      </c>
      <c r="B18" s="39" t="s">
        <v>72</v>
      </c>
      <c r="C18" s="37">
        <f t="shared" si="0"/>
        <v>699.62686567164178</v>
      </c>
      <c r="D18" s="39" t="s">
        <v>15</v>
      </c>
      <c r="E18" s="40">
        <v>536</v>
      </c>
      <c r="F18" s="40">
        <v>530.79999999999995</v>
      </c>
      <c r="G18" s="40">
        <v>0</v>
      </c>
      <c r="H18" s="40">
        <v>530.79999999999995</v>
      </c>
      <c r="I18" s="37">
        <f>(F18-E18)*C18*70/100</f>
        <v>-2546.6417910447985</v>
      </c>
      <c r="J18" s="41">
        <v>0</v>
      </c>
      <c r="K18" s="45">
        <f t="shared" si="5"/>
        <v>-2546.6417910447985</v>
      </c>
      <c r="L18" s="48" t="s">
        <v>11</v>
      </c>
      <c r="X18" s="36"/>
      <c r="Y18" s="36"/>
      <c r="Z18" s="36"/>
      <c r="AA18" s="36"/>
    </row>
    <row r="19" spans="1:27">
      <c r="A19" s="38">
        <v>44265</v>
      </c>
      <c r="B19" s="39" t="s">
        <v>224</v>
      </c>
      <c r="C19" s="37">
        <f t="shared" si="0"/>
        <v>1319.9577613516367</v>
      </c>
      <c r="D19" s="39" t="s">
        <v>15</v>
      </c>
      <c r="E19" s="40">
        <v>284.10000000000002</v>
      </c>
      <c r="F19" s="40">
        <v>286.5</v>
      </c>
      <c r="G19" s="40">
        <v>0</v>
      </c>
      <c r="H19" s="40">
        <v>281</v>
      </c>
      <c r="I19" s="37">
        <f>(F19-E19)*C19*70/100</f>
        <v>2217.5290390707287</v>
      </c>
      <c r="J19" s="41">
        <v>0</v>
      </c>
      <c r="K19" s="45">
        <f t="shared" si="5"/>
        <v>2217.5290390707287</v>
      </c>
      <c r="L19" s="48" t="s">
        <v>32</v>
      </c>
      <c r="X19" s="36"/>
      <c r="Y19" s="36"/>
      <c r="Z19" s="36"/>
      <c r="AA19" s="36"/>
    </row>
    <row r="20" spans="1:27">
      <c r="A20" s="38">
        <v>44265</v>
      </c>
      <c r="B20" s="39" t="s">
        <v>202</v>
      </c>
      <c r="C20" s="37">
        <f t="shared" si="0"/>
        <v>1150.3067484662577</v>
      </c>
      <c r="D20" s="39" t="s">
        <v>15</v>
      </c>
      <c r="E20" s="40">
        <v>326</v>
      </c>
      <c r="F20" s="40">
        <v>329</v>
      </c>
      <c r="G20" s="40">
        <v>0</v>
      </c>
      <c r="H20" s="40">
        <v>320.8</v>
      </c>
      <c r="I20" s="37">
        <f>(F20-E20)*C20*70/100</f>
        <v>2415.6441717791408</v>
      </c>
      <c r="J20" s="41">
        <v>0</v>
      </c>
      <c r="K20" s="45">
        <f t="shared" si="5"/>
        <v>2415.6441717791408</v>
      </c>
      <c r="L20" s="48" t="s">
        <v>32</v>
      </c>
      <c r="X20" s="36"/>
      <c r="Y20" s="36"/>
      <c r="Z20" s="36"/>
      <c r="AA20" s="36"/>
    </row>
    <row r="21" spans="1:27">
      <c r="A21" s="38">
        <v>44264</v>
      </c>
      <c r="B21" s="39" t="s">
        <v>234</v>
      </c>
      <c r="C21" s="37">
        <f t="shared" si="0"/>
        <v>712.92775665399245</v>
      </c>
      <c r="D21" s="39" t="s">
        <v>15</v>
      </c>
      <c r="E21" s="40">
        <v>526</v>
      </c>
      <c r="F21" s="40">
        <v>531</v>
      </c>
      <c r="G21" s="40">
        <v>536</v>
      </c>
      <c r="H21" s="40">
        <v>0</v>
      </c>
      <c r="I21" s="37">
        <f>(F21-E21)*C21*70/100</f>
        <v>2495.2471482889732</v>
      </c>
      <c r="J21" s="41">
        <f t="shared" ref="J21" si="6">(G21-E21)*C21*30/100</f>
        <v>2138.7832699619771</v>
      </c>
      <c r="K21" s="45">
        <f t="shared" si="5"/>
        <v>4634.0304182509499</v>
      </c>
      <c r="L21" s="48" t="s">
        <v>33</v>
      </c>
      <c r="X21" s="36"/>
      <c r="Y21" s="36"/>
      <c r="Z21" s="36"/>
      <c r="AA21" s="36"/>
    </row>
    <row r="22" spans="1:27">
      <c r="A22" s="38">
        <v>44263</v>
      </c>
      <c r="B22" s="39" t="s">
        <v>233</v>
      </c>
      <c r="C22" s="37">
        <f t="shared" si="0"/>
        <v>1681.6143497757848</v>
      </c>
      <c r="D22" s="39" t="s">
        <v>15</v>
      </c>
      <c r="E22" s="40">
        <v>223</v>
      </c>
      <c r="F22" s="40">
        <v>225.7</v>
      </c>
      <c r="G22" s="40">
        <v>0</v>
      </c>
      <c r="H22" s="40">
        <v>219</v>
      </c>
      <c r="I22" s="37">
        <f>(F22-E22)*C22*70/100</f>
        <v>3178.2511210762195</v>
      </c>
      <c r="J22" s="41">
        <v>0</v>
      </c>
      <c r="K22" s="45">
        <f t="shared" ref="K22:K27" si="7">I22+J22</f>
        <v>3178.2511210762195</v>
      </c>
      <c r="L22" s="48" t="s">
        <v>173</v>
      </c>
      <c r="X22" s="36"/>
      <c r="Y22" s="36"/>
      <c r="Z22" s="36"/>
      <c r="AA22" s="36"/>
    </row>
    <row r="23" spans="1:27">
      <c r="A23" s="38">
        <v>44260</v>
      </c>
      <c r="B23" s="39" t="s">
        <v>232</v>
      </c>
      <c r="C23" s="37">
        <f t="shared" si="0"/>
        <v>387.79731127197516</v>
      </c>
      <c r="D23" s="39" t="s">
        <v>15</v>
      </c>
      <c r="E23" s="40">
        <v>967</v>
      </c>
      <c r="F23" s="40">
        <v>960</v>
      </c>
      <c r="G23" s="40">
        <v>0</v>
      </c>
      <c r="H23" s="40">
        <v>960</v>
      </c>
      <c r="I23" s="37">
        <f>(F23-E23)*C23*70/100</f>
        <v>-1900.2068252326783</v>
      </c>
      <c r="J23" s="41">
        <v>0</v>
      </c>
      <c r="K23" s="45">
        <f t="shared" si="7"/>
        <v>-1900.2068252326783</v>
      </c>
      <c r="L23" s="48" t="s">
        <v>187</v>
      </c>
      <c r="X23" s="36"/>
      <c r="Y23" s="36"/>
      <c r="Z23" s="36"/>
      <c r="AA23" s="36"/>
    </row>
    <row r="24" spans="1:27">
      <c r="A24" s="38">
        <v>44260</v>
      </c>
      <c r="B24" s="39" t="s">
        <v>231</v>
      </c>
      <c r="C24" s="37">
        <f t="shared" si="0"/>
        <v>355.45023696682466</v>
      </c>
      <c r="D24" s="39" t="s">
        <v>28</v>
      </c>
      <c r="E24" s="40">
        <v>1055</v>
      </c>
      <c r="F24" s="40">
        <v>1045</v>
      </c>
      <c r="G24" s="40">
        <v>0</v>
      </c>
      <c r="H24" s="40">
        <v>1065</v>
      </c>
      <c r="I24" s="37">
        <f>(E24-F24)*C24*70/100</f>
        <v>2488.1516587677725</v>
      </c>
      <c r="J24" s="41">
        <v>0</v>
      </c>
      <c r="K24" s="45">
        <f t="shared" si="7"/>
        <v>2488.1516587677725</v>
      </c>
      <c r="L24" s="48" t="s">
        <v>32</v>
      </c>
      <c r="X24" s="36"/>
      <c r="Y24" s="36"/>
      <c r="Z24" s="36"/>
      <c r="AA24" s="36"/>
    </row>
    <row r="25" spans="1:27">
      <c r="A25" s="38">
        <v>44259</v>
      </c>
      <c r="B25" s="39" t="s">
        <v>230</v>
      </c>
      <c r="C25" s="37">
        <f t="shared" si="0"/>
        <v>2427.1844660194174</v>
      </c>
      <c r="D25" s="39" t="s">
        <v>15</v>
      </c>
      <c r="E25" s="40">
        <v>154.5</v>
      </c>
      <c r="F25" s="40">
        <v>152.5</v>
      </c>
      <c r="G25" s="40">
        <v>0</v>
      </c>
      <c r="H25" s="40">
        <v>152.5</v>
      </c>
      <c r="I25" s="37">
        <f>(F25-E25)*C25*70/100</f>
        <v>-3398.0582524271845</v>
      </c>
      <c r="J25" s="41">
        <v>0</v>
      </c>
      <c r="K25" s="45">
        <f t="shared" si="7"/>
        <v>-3398.0582524271845</v>
      </c>
      <c r="L25" s="48" t="s">
        <v>11</v>
      </c>
      <c r="X25" s="36"/>
      <c r="Y25" s="36"/>
      <c r="Z25" s="36"/>
      <c r="AA25" s="36"/>
    </row>
    <row r="26" spans="1:27">
      <c r="A26" s="38">
        <v>44258</v>
      </c>
      <c r="B26" s="39" t="s">
        <v>228</v>
      </c>
      <c r="C26" s="37">
        <f t="shared" si="0"/>
        <v>2798.5074626865671</v>
      </c>
      <c r="D26" s="39" t="s">
        <v>15</v>
      </c>
      <c r="E26" s="40">
        <v>134</v>
      </c>
      <c r="F26" s="40">
        <v>133.69999999999999</v>
      </c>
      <c r="G26" s="40">
        <v>0</v>
      </c>
      <c r="H26" s="40">
        <v>131.80000000000001</v>
      </c>
      <c r="I26" s="37">
        <f>(F26-E26)*C26*70/100</f>
        <v>-587.68656716420128</v>
      </c>
      <c r="J26" s="41">
        <v>0</v>
      </c>
      <c r="K26" s="45">
        <f t="shared" si="7"/>
        <v>-587.68656716420128</v>
      </c>
      <c r="L26" s="48" t="s">
        <v>229</v>
      </c>
      <c r="X26" s="36"/>
      <c r="Y26" s="36"/>
      <c r="Z26" s="36"/>
      <c r="AA26" s="36"/>
    </row>
    <row r="27" spans="1:27">
      <c r="A27" s="38">
        <v>44257</v>
      </c>
      <c r="B27" s="39" t="s">
        <v>225</v>
      </c>
      <c r="C27" s="37">
        <f t="shared" si="0"/>
        <v>296.44268774703556</v>
      </c>
      <c r="D27" s="39" t="s">
        <v>15</v>
      </c>
      <c r="E27" s="40">
        <v>1265</v>
      </c>
      <c r="F27" s="40">
        <v>1276</v>
      </c>
      <c r="G27" s="40">
        <v>1288</v>
      </c>
      <c r="H27" s="40">
        <v>1254</v>
      </c>
      <c r="I27" s="37">
        <f>(F27-E27)*C27*70/100</f>
        <v>2282.608695652174</v>
      </c>
      <c r="J27" s="41">
        <f t="shared" ref="J27" si="8">(G27-E27)*C27*30/100</f>
        <v>2045.4545454545453</v>
      </c>
      <c r="K27" s="45">
        <f t="shared" si="7"/>
        <v>4328.063241106719</v>
      </c>
      <c r="L27" s="48" t="s">
        <v>33</v>
      </c>
      <c r="X27" s="36"/>
      <c r="Y27" s="36"/>
      <c r="Z27" s="36"/>
      <c r="AA27" s="36"/>
    </row>
    <row r="28" spans="1:27">
      <c r="A28" s="38">
        <v>44257</v>
      </c>
      <c r="B28" s="39" t="s">
        <v>227</v>
      </c>
      <c r="C28" s="37">
        <f t="shared" ref="C28:C56" si="9">150000*2.5/E28</f>
        <v>1056.338028169014</v>
      </c>
      <c r="D28" s="39" t="s">
        <v>15</v>
      </c>
      <c r="E28" s="40">
        <v>355</v>
      </c>
      <c r="F28" s="40">
        <v>358</v>
      </c>
      <c r="G28" s="40">
        <v>0</v>
      </c>
      <c r="H28" s="40">
        <v>351.5</v>
      </c>
      <c r="I28" s="37">
        <f t="shared" ref="I28:I29" si="10">(F28-E28)*C28*70/100</f>
        <v>2218.3098591549292</v>
      </c>
      <c r="J28" s="41">
        <v>0</v>
      </c>
      <c r="K28" s="45">
        <f t="shared" ref="K28:K29" si="11">I28+J28</f>
        <v>2218.3098591549292</v>
      </c>
      <c r="L28" s="48" t="s">
        <v>69</v>
      </c>
      <c r="X28" s="36"/>
      <c r="Y28" s="36"/>
      <c r="Z28" s="36"/>
      <c r="AA28" s="36"/>
    </row>
    <row r="29" spans="1:27">
      <c r="A29" s="38">
        <v>44257</v>
      </c>
      <c r="B29" s="39" t="s">
        <v>51</v>
      </c>
      <c r="C29" s="37">
        <f t="shared" si="9"/>
        <v>869.06141367323289</v>
      </c>
      <c r="D29" s="39" t="s">
        <v>15</v>
      </c>
      <c r="E29" s="40">
        <v>431.5</v>
      </c>
      <c r="F29" s="40">
        <v>430.5</v>
      </c>
      <c r="G29" s="40">
        <v>0</v>
      </c>
      <c r="H29" s="40">
        <v>425.8</v>
      </c>
      <c r="I29" s="37">
        <f t="shared" si="10"/>
        <v>-608.34298957126305</v>
      </c>
      <c r="J29" s="41">
        <v>0</v>
      </c>
      <c r="K29" s="45">
        <f t="shared" si="11"/>
        <v>-608.34298957126305</v>
      </c>
      <c r="L29" s="48" t="s">
        <v>226</v>
      </c>
      <c r="X29" s="36"/>
      <c r="Y29" s="36"/>
      <c r="Z29" s="36"/>
      <c r="AA29" s="36"/>
    </row>
    <row r="30" spans="1:27">
      <c r="A30" s="38">
        <v>44256</v>
      </c>
      <c r="B30" s="39" t="s">
        <v>219</v>
      </c>
      <c r="C30" s="37">
        <f t="shared" si="9"/>
        <v>730.9941520467836</v>
      </c>
      <c r="D30" s="39" t="s">
        <v>15</v>
      </c>
      <c r="E30" s="40">
        <v>513</v>
      </c>
      <c r="F30" s="40">
        <v>518</v>
      </c>
      <c r="G30" s="40">
        <v>523</v>
      </c>
      <c r="H30" s="40">
        <v>507</v>
      </c>
      <c r="I30" s="37">
        <f t="shared" ref="I30" si="12">(F30-E30)*C30*70/100</f>
        <v>2558.4795321637425</v>
      </c>
      <c r="J30" s="41">
        <f t="shared" ref="J30" si="13">(G30-E30)*C30*30/100</f>
        <v>2192.9824561403507</v>
      </c>
      <c r="K30" s="45">
        <f t="shared" ref="K30" si="14">I30+J30</f>
        <v>4751.4619883040932</v>
      </c>
      <c r="L30" s="48" t="s">
        <v>33</v>
      </c>
      <c r="X30" s="36"/>
      <c r="Y30" s="36"/>
      <c r="Z30" s="36"/>
      <c r="AA30" s="36"/>
    </row>
    <row r="31" spans="1:27">
      <c r="A31" s="49"/>
      <c r="B31" s="50"/>
      <c r="C31" s="50"/>
      <c r="D31" s="50"/>
      <c r="E31" s="52"/>
      <c r="F31" s="52"/>
      <c r="G31" s="52"/>
      <c r="H31" s="52"/>
      <c r="I31" s="51"/>
      <c r="J31" s="53"/>
      <c r="K31" s="54">
        <f>SUM(K8:K30)</f>
        <v>25632.483064621847</v>
      </c>
      <c r="L31" s="55"/>
      <c r="X31" s="36"/>
      <c r="Y31" s="36"/>
      <c r="Z31" s="36"/>
      <c r="AA31" s="36"/>
    </row>
    <row r="32" spans="1:27">
      <c r="A32" s="38">
        <v>44253</v>
      </c>
      <c r="B32" s="39" t="s">
        <v>68</v>
      </c>
      <c r="C32" s="37">
        <f t="shared" si="9"/>
        <v>208.79732739420936</v>
      </c>
      <c r="D32" s="39" t="s">
        <v>15</v>
      </c>
      <c r="E32" s="40">
        <v>1796</v>
      </c>
      <c r="F32" s="40">
        <v>1780</v>
      </c>
      <c r="G32" s="40">
        <v>0</v>
      </c>
      <c r="H32" s="40">
        <v>0</v>
      </c>
      <c r="I32" s="37">
        <f>(F32-E32)*C32</f>
        <v>-3340.7572383073498</v>
      </c>
      <c r="J32" s="41">
        <v>0</v>
      </c>
      <c r="K32" s="57">
        <v>0</v>
      </c>
      <c r="L32" s="48" t="s">
        <v>212</v>
      </c>
      <c r="X32" s="36"/>
      <c r="Y32" s="36"/>
      <c r="Z32" s="36"/>
      <c r="AA32" s="36"/>
    </row>
    <row r="33" spans="1:27">
      <c r="A33" s="38">
        <v>44252</v>
      </c>
      <c r="B33" s="39" t="s">
        <v>224</v>
      </c>
      <c r="C33" s="37">
        <f t="shared" si="9"/>
        <v>1293.1034482758621</v>
      </c>
      <c r="D33" s="39" t="s">
        <v>15</v>
      </c>
      <c r="E33" s="40">
        <v>290</v>
      </c>
      <c r="F33" s="40">
        <v>292</v>
      </c>
      <c r="G33" s="40">
        <v>294</v>
      </c>
      <c r="H33" s="40">
        <v>287</v>
      </c>
      <c r="I33" s="37">
        <f t="shared" ref="I33" si="15">(F33-E33)*C33*70/100</f>
        <v>1810.344827586207</v>
      </c>
      <c r="J33" s="41">
        <f t="shared" ref="J33" si="16">(G33-E33)*C33*30/100</f>
        <v>1551.7241379310344</v>
      </c>
      <c r="K33" s="45">
        <f t="shared" ref="K33" si="17">I33+J33</f>
        <v>3362.0689655172414</v>
      </c>
      <c r="L33" s="48" t="s">
        <v>33</v>
      </c>
      <c r="X33" s="36"/>
      <c r="Y33" s="36"/>
      <c r="Z33" s="36"/>
      <c r="AA33" s="36"/>
    </row>
    <row r="34" spans="1:27">
      <c r="A34" s="38">
        <v>44251</v>
      </c>
      <c r="B34" s="39" t="s">
        <v>222</v>
      </c>
      <c r="C34" s="37">
        <f t="shared" si="9"/>
        <v>2142.8571428571427</v>
      </c>
      <c r="D34" s="39" t="s">
        <v>15</v>
      </c>
      <c r="E34" s="40">
        <v>175</v>
      </c>
      <c r="F34" s="40">
        <v>175</v>
      </c>
      <c r="G34" s="40">
        <v>0</v>
      </c>
      <c r="H34" s="40">
        <v>173.3</v>
      </c>
      <c r="I34" s="37">
        <f t="shared" ref="I34:I37" si="18">(F34-E34)*C34*70/100</f>
        <v>0</v>
      </c>
      <c r="J34" s="41">
        <v>0</v>
      </c>
      <c r="K34" s="45">
        <f t="shared" ref="K34:K37" si="19">I34+J34</f>
        <v>0</v>
      </c>
      <c r="L34" s="48" t="s">
        <v>223</v>
      </c>
      <c r="X34" s="36"/>
      <c r="Y34" s="36"/>
      <c r="Z34" s="36"/>
      <c r="AA34" s="36"/>
    </row>
    <row r="35" spans="1:27">
      <c r="A35" s="38">
        <v>44251</v>
      </c>
      <c r="B35" s="39" t="s">
        <v>83</v>
      </c>
      <c r="C35" s="37">
        <f t="shared" si="9"/>
        <v>116.09907120743034</v>
      </c>
      <c r="D35" s="39" t="s">
        <v>15</v>
      </c>
      <c r="E35" s="40">
        <v>3230</v>
      </c>
      <c r="F35" s="40">
        <v>3230</v>
      </c>
      <c r="G35" s="40">
        <v>0</v>
      </c>
      <c r="H35" s="40">
        <v>3199</v>
      </c>
      <c r="I35" s="37">
        <f t="shared" si="18"/>
        <v>0</v>
      </c>
      <c r="J35" s="41">
        <v>0</v>
      </c>
      <c r="K35" s="45">
        <f t="shared" si="19"/>
        <v>0</v>
      </c>
      <c r="L35" s="48" t="s">
        <v>223</v>
      </c>
      <c r="X35" s="36"/>
      <c r="Y35" s="36"/>
      <c r="Z35" s="36"/>
      <c r="AA35" s="36"/>
    </row>
    <row r="36" spans="1:27">
      <c r="A36" s="38">
        <v>44250</v>
      </c>
      <c r="B36" s="39" t="s">
        <v>216</v>
      </c>
      <c r="C36" s="37">
        <f t="shared" si="9"/>
        <v>613.74795417348605</v>
      </c>
      <c r="D36" s="39" t="s">
        <v>15</v>
      </c>
      <c r="E36" s="40">
        <v>611</v>
      </c>
      <c r="F36" s="40">
        <v>617</v>
      </c>
      <c r="G36" s="40">
        <v>0</v>
      </c>
      <c r="H36" s="40">
        <v>605</v>
      </c>
      <c r="I36" s="37">
        <f t="shared" si="18"/>
        <v>2577.7414075286415</v>
      </c>
      <c r="J36" s="41">
        <v>0</v>
      </c>
      <c r="K36" s="45">
        <f t="shared" si="19"/>
        <v>2577.7414075286415</v>
      </c>
      <c r="L36" s="48" t="s">
        <v>32</v>
      </c>
      <c r="X36" s="36"/>
      <c r="Y36" s="36"/>
      <c r="Z36" s="36"/>
      <c r="AA36" s="36"/>
    </row>
    <row r="37" spans="1:27">
      <c r="A37" s="38">
        <v>44249</v>
      </c>
      <c r="B37" s="39" t="s">
        <v>221</v>
      </c>
      <c r="C37" s="37">
        <f t="shared" si="9"/>
        <v>889.6797153024911</v>
      </c>
      <c r="D37" s="39" t="s">
        <v>15</v>
      </c>
      <c r="E37" s="40">
        <v>421.5</v>
      </c>
      <c r="F37" s="40">
        <v>425.5</v>
      </c>
      <c r="G37" s="40">
        <v>430.5</v>
      </c>
      <c r="H37" s="40">
        <v>415</v>
      </c>
      <c r="I37" s="37">
        <f t="shared" si="18"/>
        <v>2491.1032028469754</v>
      </c>
      <c r="J37" s="41">
        <f t="shared" ref="J37" si="20">(G37-E37)*C37*30/100</f>
        <v>2402.1352313167258</v>
      </c>
      <c r="K37" s="45">
        <f t="shared" si="19"/>
        <v>4893.2384341637007</v>
      </c>
      <c r="L37" s="48" t="s">
        <v>33</v>
      </c>
      <c r="X37" s="36"/>
      <c r="Y37" s="36"/>
      <c r="Z37" s="36"/>
      <c r="AA37" s="36"/>
    </row>
    <row r="38" spans="1:27">
      <c r="A38" s="38">
        <v>44246</v>
      </c>
      <c r="B38" s="39" t="s">
        <v>220</v>
      </c>
      <c r="C38" s="37">
        <f t="shared" si="9"/>
        <v>2118.6440677966102</v>
      </c>
      <c r="D38" s="39" t="s">
        <v>15</v>
      </c>
      <c r="E38" s="40">
        <v>177</v>
      </c>
      <c r="F38" s="40">
        <v>178.5</v>
      </c>
      <c r="G38" s="40">
        <v>180</v>
      </c>
      <c r="H38" s="40">
        <v>175</v>
      </c>
      <c r="I38" s="37">
        <f t="shared" ref="I38" si="21">(F38-E38)*C38*70/100</f>
        <v>2224.5762711864409</v>
      </c>
      <c r="J38" s="41">
        <f t="shared" ref="J38" si="22">(G38-E38)*C38*30/100</f>
        <v>1906.7796610169491</v>
      </c>
      <c r="K38" s="45">
        <f t="shared" ref="K38" si="23">I38+J38</f>
        <v>4131.3559322033898</v>
      </c>
      <c r="L38" s="48" t="s">
        <v>33</v>
      </c>
      <c r="X38" s="36"/>
      <c r="Y38" s="36"/>
      <c r="Z38" s="36"/>
      <c r="AA38" s="36"/>
    </row>
    <row r="39" spans="1:27">
      <c r="A39" s="38">
        <v>44246</v>
      </c>
      <c r="B39" s="39" t="s">
        <v>219</v>
      </c>
      <c r="C39" s="37">
        <f t="shared" si="9"/>
        <v>765.30612244897964</v>
      </c>
      <c r="D39" s="39" t="s">
        <v>15</v>
      </c>
      <c r="E39" s="40">
        <v>490</v>
      </c>
      <c r="F39" s="40">
        <v>495</v>
      </c>
      <c r="G39" s="40">
        <v>500</v>
      </c>
      <c r="H39" s="40">
        <v>484.8</v>
      </c>
      <c r="I39" s="37">
        <f t="shared" ref="I39" si="24">(F39-E39)*C39*70/100</f>
        <v>2678.5714285714289</v>
      </c>
      <c r="J39" s="41">
        <f t="shared" ref="J39" si="25">(G39-E39)*C39*30/100</f>
        <v>2295.9183673469392</v>
      </c>
      <c r="K39" s="45">
        <f t="shared" ref="K39" si="26">I39+J39</f>
        <v>4974.4897959183681</v>
      </c>
      <c r="L39" s="48" t="s">
        <v>33</v>
      </c>
      <c r="X39" s="36"/>
      <c r="Y39" s="36"/>
      <c r="Z39" s="36"/>
      <c r="AA39" s="36"/>
    </row>
    <row r="40" spans="1:27">
      <c r="A40" s="38">
        <v>44245</v>
      </c>
      <c r="B40" s="39" t="s">
        <v>218</v>
      </c>
      <c r="C40" s="37">
        <f t="shared" si="9"/>
        <v>1205.7877813504824</v>
      </c>
      <c r="D40" s="39" t="s">
        <v>15</v>
      </c>
      <c r="E40" s="40">
        <v>311</v>
      </c>
      <c r="F40" s="40">
        <v>314</v>
      </c>
      <c r="G40" s="40">
        <v>0</v>
      </c>
      <c r="H40" s="40">
        <v>307</v>
      </c>
      <c r="I40" s="37">
        <f t="shared" ref="I40:I41" si="27">(F40-E40)*C40*70/100</f>
        <v>2532.154340836013</v>
      </c>
      <c r="J40" s="41">
        <v>0</v>
      </c>
      <c r="K40" s="45">
        <f t="shared" ref="K40:K41" si="28">I40+J40</f>
        <v>2532.154340836013</v>
      </c>
      <c r="L40" s="48" t="s">
        <v>32</v>
      </c>
      <c r="X40" s="36"/>
      <c r="Y40" s="36"/>
      <c r="Z40" s="36"/>
      <c r="AA40" s="36"/>
    </row>
    <row r="41" spans="1:27">
      <c r="A41" s="38">
        <v>44244</v>
      </c>
      <c r="B41" s="39" t="s">
        <v>145</v>
      </c>
      <c r="C41" s="37">
        <f t="shared" si="9"/>
        <v>468.75</v>
      </c>
      <c r="D41" s="39" t="s">
        <v>15</v>
      </c>
      <c r="E41" s="40">
        <v>800</v>
      </c>
      <c r="F41" s="40">
        <v>805</v>
      </c>
      <c r="G41" s="40">
        <v>816</v>
      </c>
      <c r="H41" s="40">
        <v>790</v>
      </c>
      <c r="I41" s="37">
        <f t="shared" si="27"/>
        <v>1640.625</v>
      </c>
      <c r="J41" s="41">
        <f t="shared" ref="J41" si="29">(G41-E41)*C41*30/100</f>
        <v>2250</v>
      </c>
      <c r="K41" s="45">
        <f t="shared" si="28"/>
        <v>3890.625</v>
      </c>
      <c r="L41" s="48" t="s">
        <v>33</v>
      </c>
      <c r="X41" s="36"/>
      <c r="Y41" s="36"/>
      <c r="Z41" s="36"/>
      <c r="AA41" s="36"/>
    </row>
    <row r="42" spans="1:27">
      <c r="A42" s="38">
        <v>44242</v>
      </c>
      <c r="B42" s="39" t="s">
        <v>217</v>
      </c>
      <c r="C42" s="37">
        <f t="shared" si="9"/>
        <v>251.6778523489933</v>
      </c>
      <c r="D42" s="39" t="s">
        <v>15</v>
      </c>
      <c r="E42" s="40">
        <v>1490</v>
      </c>
      <c r="F42" s="40">
        <v>1499</v>
      </c>
      <c r="G42" s="40">
        <v>0</v>
      </c>
      <c r="H42" s="40">
        <v>1470</v>
      </c>
      <c r="I42" s="37">
        <f t="shared" ref="I42:I44" si="30">(F42-E42)*C42*70/100</f>
        <v>1585.5704697986575</v>
      </c>
      <c r="J42" s="41">
        <v>0</v>
      </c>
      <c r="K42" s="45">
        <f t="shared" ref="K42:K44" si="31">I42+J42</f>
        <v>1585.5704697986575</v>
      </c>
      <c r="L42" s="48" t="s">
        <v>37</v>
      </c>
      <c r="X42" s="36"/>
      <c r="Y42" s="36"/>
      <c r="Z42" s="36"/>
      <c r="AA42" s="36"/>
    </row>
    <row r="43" spans="1:27">
      <c r="A43" s="38">
        <v>44239</v>
      </c>
      <c r="B43" s="39" t="s">
        <v>216</v>
      </c>
      <c r="C43" s="37">
        <f t="shared" si="9"/>
        <v>706.21468926553678</v>
      </c>
      <c r="D43" s="39" t="s">
        <v>15</v>
      </c>
      <c r="E43" s="40">
        <v>531</v>
      </c>
      <c r="F43" s="40">
        <v>535.70000000000005</v>
      </c>
      <c r="G43" s="40">
        <v>0</v>
      </c>
      <c r="H43" s="40">
        <v>525</v>
      </c>
      <c r="I43" s="37">
        <f t="shared" si="30"/>
        <v>2323.4463276836382</v>
      </c>
      <c r="J43" s="41">
        <v>0</v>
      </c>
      <c r="K43" s="45">
        <f t="shared" si="31"/>
        <v>2323.4463276836382</v>
      </c>
      <c r="L43" s="48" t="s">
        <v>32</v>
      </c>
      <c r="X43" s="36"/>
      <c r="Y43" s="36"/>
      <c r="Z43" s="36"/>
      <c r="AA43" s="36"/>
    </row>
    <row r="44" spans="1:27">
      <c r="A44" s="38">
        <v>44239</v>
      </c>
      <c r="B44" s="39" t="s">
        <v>215</v>
      </c>
      <c r="C44" s="37">
        <f t="shared" si="9"/>
        <v>619.83471074380168</v>
      </c>
      <c r="D44" s="39" t="s">
        <v>15</v>
      </c>
      <c r="E44" s="40">
        <v>605</v>
      </c>
      <c r="F44" s="40">
        <v>611</v>
      </c>
      <c r="G44" s="40">
        <v>617</v>
      </c>
      <c r="H44" s="40">
        <v>598</v>
      </c>
      <c r="I44" s="37">
        <f t="shared" si="30"/>
        <v>2603.3057851239669</v>
      </c>
      <c r="J44" s="41">
        <f t="shared" ref="J44" si="32">(G44-E44)*C44*30/100</f>
        <v>2231.404958677686</v>
      </c>
      <c r="K44" s="45">
        <f t="shared" si="31"/>
        <v>4834.7107438016528</v>
      </c>
      <c r="L44" s="48" t="s">
        <v>33</v>
      </c>
      <c r="X44" s="36"/>
      <c r="Y44" s="36"/>
      <c r="Z44" s="36"/>
      <c r="AA44" s="36"/>
    </row>
    <row r="45" spans="1:27">
      <c r="A45" s="38">
        <v>44238</v>
      </c>
      <c r="B45" s="39" t="s">
        <v>213</v>
      </c>
      <c r="C45" s="37">
        <f t="shared" si="9"/>
        <v>1348.9208633093526</v>
      </c>
      <c r="D45" s="39" t="s">
        <v>15</v>
      </c>
      <c r="E45" s="40">
        <v>278</v>
      </c>
      <c r="F45" s="40">
        <v>280</v>
      </c>
      <c r="G45" s="40">
        <v>282</v>
      </c>
      <c r="H45" s="40">
        <v>275.5</v>
      </c>
      <c r="I45" s="37">
        <f t="shared" ref="I45" si="33">(F45-E45)*C45*70/100</f>
        <v>1888.4892086330938</v>
      </c>
      <c r="J45" s="41">
        <f t="shared" ref="J45" si="34">(G45-E45)*C45*30/100</f>
        <v>1618.7050359712232</v>
      </c>
      <c r="K45" s="45">
        <f t="shared" ref="K45" si="35">I45+J45</f>
        <v>3507.1942446043167</v>
      </c>
      <c r="L45" s="48" t="s">
        <v>33</v>
      </c>
      <c r="X45" s="36"/>
      <c r="Y45" s="36"/>
      <c r="Z45" s="36"/>
      <c r="AA45" s="36"/>
    </row>
    <row r="46" spans="1:27">
      <c r="A46" s="38">
        <v>44237</v>
      </c>
      <c r="B46" s="39" t="s">
        <v>214</v>
      </c>
      <c r="C46" s="37">
        <f t="shared" si="9"/>
        <v>359.19540229885058</v>
      </c>
      <c r="D46" s="39" t="s">
        <v>15</v>
      </c>
      <c r="E46" s="40">
        <v>1044</v>
      </c>
      <c r="F46" s="40">
        <v>1054</v>
      </c>
      <c r="G46" s="40">
        <v>1065</v>
      </c>
      <c r="H46" s="40">
        <v>1032</v>
      </c>
      <c r="I46" s="37">
        <f t="shared" ref="I46" si="36">(F46-E46)*C46*70/100</f>
        <v>2514.3678160919544</v>
      </c>
      <c r="J46" s="41">
        <f t="shared" ref="J46" si="37">(G46-E46)*C46*30/100</f>
        <v>2262.9310344827591</v>
      </c>
      <c r="K46" s="45">
        <f t="shared" ref="K46" si="38">I46+J46</f>
        <v>4777.2988505747135</v>
      </c>
      <c r="L46" s="48" t="s">
        <v>33</v>
      </c>
      <c r="X46" s="36"/>
      <c r="Y46" s="36"/>
      <c r="Z46" s="36"/>
      <c r="AA46" s="36"/>
    </row>
    <row r="47" spans="1:27">
      <c r="A47" s="38">
        <v>44236</v>
      </c>
      <c r="B47" s="39" t="s">
        <v>213</v>
      </c>
      <c r="C47" s="37">
        <f t="shared" si="9"/>
        <v>1425.8555133079849</v>
      </c>
      <c r="D47" s="39" t="s">
        <v>15</v>
      </c>
      <c r="E47" s="40">
        <v>263</v>
      </c>
      <c r="F47" s="40">
        <v>265</v>
      </c>
      <c r="G47" s="40">
        <v>268</v>
      </c>
      <c r="H47" s="40">
        <v>260</v>
      </c>
      <c r="I47" s="37">
        <f t="shared" ref="I47" si="39">(F47-E47)*C47*70/100</f>
        <v>1996.1977186311788</v>
      </c>
      <c r="J47" s="41">
        <f t="shared" ref="J47" si="40">(G47-E47)*C47*30/100</f>
        <v>2138.7832699619771</v>
      </c>
      <c r="K47" s="45">
        <f t="shared" ref="K47" si="41">I47+J47</f>
        <v>4134.9809885931554</v>
      </c>
      <c r="L47" s="48" t="s">
        <v>33</v>
      </c>
      <c r="X47" s="36"/>
      <c r="Y47" s="36"/>
      <c r="Z47" s="36"/>
      <c r="AA47" s="36"/>
    </row>
    <row r="48" spans="1:27">
      <c r="A48" s="38">
        <v>44236</v>
      </c>
      <c r="B48" s="39" t="s">
        <v>211</v>
      </c>
      <c r="C48" s="37">
        <f t="shared" si="9"/>
        <v>797.87234042553189</v>
      </c>
      <c r="D48" s="39" t="s">
        <v>15</v>
      </c>
      <c r="E48" s="40">
        <v>470</v>
      </c>
      <c r="F48" s="40">
        <v>465</v>
      </c>
      <c r="G48" s="40">
        <v>0</v>
      </c>
      <c r="H48" s="40">
        <v>465</v>
      </c>
      <c r="I48" s="37">
        <f t="shared" ref="I48:I49" si="42">(F48-E48)*C48*70/100</f>
        <v>-2792.5531914893618</v>
      </c>
      <c r="J48" s="41">
        <v>0</v>
      </c>
      <c r="K48" s="45">
        <f t="shared" ref="K48:K49" si="43">I48+J48</f>
        <v>-2792.5531914893618</v>
      </c>
      <c r="L48" s="48" t="s">
        <v>212</v>
      </c>
      <c r="X48" s="36"/>
      <c r="Y48" s="36"/>
      <c r="Z48" s="36"/>
      <c r="AA48" s="36"/>
    </row>
    <row r="49" spans="1:27">
      <c r="A49" s="38">
        <v>44235</v>
      </c>
      <c r="B49" s="39" t="s">
        <v>210</v>
      </c>
      <c r="C49" s="37">
        <f t="shared" si="9"/>
        <v>899.2805755395683</v>
      </c>
      <c r="D49" s="39" t="s">
        <v>15</v>
      </c>
      <c r="E49" s="40">
        <v>417</v>
      </c>
      <c r="F49" s="40">
        <v>421</v>
      </c>
      <c r="G49" s="40">
        <v>425</v>
      </c>
      <c r="H49" s="40">
        <v>412</v>
      </c>
      <c r="I49" s="37">
        <f t="shared" si="42"/>
        <v>2517.9856115107914</v>
      </c>
      <c r="J49" s="41">
        <f t="shared" ref="J49" si="44">(G49-E49)*C49*30/100</f>
        <v>2158.2733812949641</v>
      </c>
      <c r="K49" s="45">
        <f t="shared" si="43"/>
        <v>4676.258992805755</v>
      </c>
      <c r="L49" s="48" t="s">
        <v>33</v>
      </c>
      <c r="X49" s="36"/>
      <c r="Y49" s="36"/>
      <c r="Z49" s="36"/>
      <c r="AA49" s="36"/>
    </row>
    <row r="50" spans="1:27">
      <c r="A50" s="38">
        <v>44235</v>
      </c>
      <c r="B50" s="39" t="s">
        <v>106</v>
      </c>
      <c r="C50" s="37">
        <f t="shared" si="9"/>
        <v>994.69496021220164</v>
      </c>
      <c r="D50" s="39" t="s">
        <v>15</v>
      </c>
      <c r="E50" s="40">
        <v>377</v>
      </c>
      <c r="F50" s="40">
        <v>380</v>
      </c>
      <c r="G50" s="40">
        <v>383</v>
      </c>
      <c r="H50" s="40">
        <v>373</v>
      </c>
      <c r="I50" s="37">
        <f t="shared" ref="I50" si="45">(F50-E50)*C50*70/100</f>
        <v>2088.8594164456235</v>
      </c>
      <c r="J50" s="41">
        <f t="shared" ref="J50" si="46">(G50-E50)*C50*30/100</f>
        <v>1790.450928381963</v>
      </c>
      <c r="K50" s="45">
        <f t="shared" ref="K50" si="47">I50+J50</f>
        <v>3879.3103448275865</v>
      </c>
      <c r="L50" s="48" t="s">
        <v>33</v>
      </c>
      <c r="X50" s="36"/>
      <c r="Y50" s="36"/>
      <c r="Z50" s="36"/>
      <c r="AA50" s="36"/>
    </row>
    <row r="51" spans="1:27">
      <c r="A51" s="38">
        <v>44231</v>
      </c>
      <c r="B51" s="39" t="s">
        <v>209</v>
      </c>
      <c r="C51" s="37">
        <f t="shared" si="9"/>
        <v>1497.0059880239521</v>
      </c>
      <c r="D51" s="39" t="s">
        <v>15</v>
      </c>
      <c r="E51" s="40">
        <v>250.5</v>
      </c>
      <c r="F51" s="40">
        <v>253</v>
      </c>
      <c r="G51" s="40">
        <v>256</v>
      </c>
      <c r="H51" s="40">
        <v>247</v>
      </c>
      <c r="I51" s="37">
        <f t="shared" ref="I51" si="48">(F51-E51)*C51*70/100</f>
        <v>2619.7604790419164</v>
      </c>
      <c r="J51" s="41">
        <f t="shared" ref="J51" si="49">(G51-E51)*C51*30/100</f>
        <v>2470.0598802395211</v>
      </c>
      <c r="K51" s="45">
        <f t="shared" ref="K51" si="50">I51+J51</f>
        <v>5089.820359281437</v>
      </c>
      <c r="L51" s="48" t="s">
        <v>33</v>
      </c>
      <c r="X51" s="36"/>
      <c r="Y51" s="36"/>
      <c r="Z51" s="36"/>
      <c r="AA51" s="36"/>
    </row>
    <row r="52" spans="1:27">
      <c r="A52" s="38">
        <v>44231</v>
      </c>
      <c r="B52" s="39" t="s">
        <v>141</v>
      </c>
      <c r="C52" s="37">
        <f t="shared" si="9"/>
        <v>737.46312684365785</v>
      </c>
      <c r="D52" s="39" t="s">
        <v>15</v>
      </c>
      <c r="E52" s="40">
        <v>508.5</v>
      </c>
      <c r="F52" s="40">
        <v>513</v>
      </c>
      <c r="G52" s="40">
        <v>0</v>
      </c>
      <c r="H52" s="40">
        <v>503</v>
      </c>
      <c r="I52" s="37">
        <f t="shared" ref="I52:I54" si="51">(F52-E52)*C52*70/100</f>
        <v>2323.0088495575224</v>
      </c>
      <c r="J52" s="41">
        <v>0</v>
      </c>
      <c r="K52" s="45">
        <f t="shared" ref="K52:K54" si="52">I52+J52</f>
        <v>2323.0088495575224</v>
      </c>
      <c r="L52" s="48" t="s">
        <v>32</v>
      </c>
      <c r="X52" s="36"/>
      <c r="Y52" s="36"/>
      <c r="Z52" s="36"/>
      <c r="AA52" s="36"/>
    </row>
    <row r="53" spans="1:27">
      <c r="A53" s="38">
        <v>44230</v>
      </c>
      <c r="B53" s="39" t="s">
        <v>208</v>
      </c>
      <c r="C53" s="37">
        <f t="shared" si="9"/>
        <v>393.9075630252101</v>
      </c>
      <c r="D53" s="39" t="s">
        <v>15</v>
      </c>
      <c r="E53" s="40">
        <v>952</v>
      </c>
      <c r="F53" s="40">
        <v>960</v>
      </c>
      <c r="G53" s="40">
        <v>0</v>
      </c>
      <c r="H53" s="40">
        <v>942</v>
      </c>
      <c r="I53" s="37">
        <f t="shared" si="51"/>
        <v>2205.8823529411766</v>
      </c>
      <c r="J53" s="41">
        <v>0</v>
      </c>
      <c r="K53" s="45">
        <f t="shared" si="52"/>
        <v>2205.8823529411766</v>
      </c>
      <c r="L53" s="48" t="s">
        <v>32</v>
      </c>
      <c r="X53" s="36"/>
      <c r="Y53" s="36"/>
      <c r="Z53" s="36"/>
      <c r="AA53" s="36"/>
    </row>
    <row r="54" spans="1:27">
      <c r="A54" s="38">
        <v>44230</v>
      </c>
      <c r="B54" s="39" t="s">
        <v>66</v>
      </c>
      <c r="C54" s="37">
        <f t="shared" si="9"/>
        <v>584.1121495327103</v>
      </c>
      <c r="D54" s="39" t="s">
        <v>15</v>
      </c>
      <c r="E54" s="40">
        <v>642</v>
      </c>
      <c r="F54" s="40">
        <v>648</v>
      </c>
      <c r="G54" s="40">
        <v>654</v>
      </c>
      <c r="H54" s="40">
        <v>634.9</v>
      </c>
      <c r="I54" s="37">
        <f t="shared" si="51"/>
        <v>2453.2710280373835</v>
      </c>
      <c r="J54" s="41">
        <f t="shared" ref="J54" si="53">(G54-E54)*C54*30/100</f>
        <v>2102.8037383177575</v>
      </c>
      <c r="K54" s="45">
        <f t="shared" si="52"/>
        <v>4556.074766355141</v>
      </c>
      <c r="L54" s="48" t="s">
        <v>33</v>
      </c>
      <c r="X54" s="36"/>
      <c r="Y54" s="36"/>
      <c r="Z54" s="36"/>
      <c r="AA54" s="36"/>
    </row>
    <row r="55" spans="1:27">
      <c r="A55" s="38">
        <v>44229</v>
      </c>
      <c r="B55" s="39" t="s">
        <v>207</v>
      </c>
      <c r="C55" s="37">
        <f t="shared" si="9"/>
        <v>842.69662921348311</v>
      </c>
      <c r="D55" s="39" t="s">
        <v>15</v>
      </c>
      <c r="E55" s="40">
        <v>445</v>
      </c>
      <c r="F55" s="40">
        <v>439.9</v>
      </c>
      <c r="G55" s="40">
        <v>0</v>
      </c>
      <c r="H55" s="40">
        <v>439.9</v>
      </c>
      <c r="I55" s="37">
        <f>(F55-E55)*C55</f>
        <v>-4297.7528089887828</v>
      </c>
      <c r="J55" s="41">
        <v>0</v>
      </c>
      <c r="K55" s="45">
        <f t="shared" ref="K55:K57" si="54">I55+J55</f>
        <v>-4297.7528089887828</v>
      </c>
      <c r="L55" s="48" t="s">
        <v>11</v>
      </c>
      <c r="X55" s="36"/>
      <c r="Y55" s="36"/>
      <c r="Z55" s="36"/>
      <c r="AA55" s="36"/>
    </row>
    <row r="56" spans="1:27">
      <c r="A56" s="38">
        <v>44228</v>
      </c>
      <c r="B56" s="39" t="s">
        <v>206</v>
      </c>
      <c r="C56" s="37">
        <f t="shared" si="9"/>
        <v>1339.2857142857142</v>
      </c>
      <c r="D56" s="39" t="s">
        <v>15</v>
      </c>
      <c r="E56" s="40">
        <v>280</v>
      </c>
      <c r="F56" s="40">
        <v>282</v>
      </c>
      <c r="G56" s="40">
        <v>0</v>
      </c>
      <c r="H56" s="40">
        <v>277.5</v>
      </c>
      <c r="I56" s="37">
        <f t="shared" ref="I56:I57" si="55">(F56-E56)*C56*70/100</f>
        <v>1875</v>
      </c>
      <c r="J56" s="41">
        <v>0</v>
      </c>
      <c r="K56" s="45">
        <f t="shared" si="54"/>
        <v>1875</v>
      </c>
      <c r="L56" s="48" t="s">
        <v>32</v>
      </c>
      <c r="X56" s="36"/>
      <c r="Y56" s="36"/>
      <c r="Z56" s="36"/>
      <c r="AA56" s="36"/>
    </row>
    <row r="57" spans="1:27">
      <c r="A57" s="38">
        <v>44228</v>
      </c>
      <c r="B57" s="39" t="s">
        <v>205</v>
      </c>
      <c r="C57" s="37">
        <f t="shared" ref="C57:C58" si="56">150000*2.5/E57</f>
        <v>1476.3779527559054</v>
      </c>
      <c r="D57" s="39" t="s">
        <v>15</v>
      </c>
      <c r="E57" s="40">
        <v>254</v>
      </c>
      <c r="F57" s="40">
        <v>256</v>
      </c>
      <c r="G57" s="40">
        <v>258</v>
      </c>
      <c r="H57" s="40">
        <v>251.8</v>
      </c>
      <c r="I57" s="37">
        <f t="shared" si="55"/>
        <v>2066.9291338582675</v>
      </c>
      <c r="J57" s="41">
        <f t="shared" ref="J57" si="57">(G57-E57)*C57*30/100</f>
        <v>1771.6535433070865</v>
      </c>
      <c r="K57" s="45">
        <f t="shared" si="54"/>
        <v>3838.5826771653537</v>
      </c>
      <c r="L57" s="48" t="s">
        <v>33</v>
      </c>
      <c r="X57" s="36"/>
      <c r="Y57" s="36"/>
      <c r="Z57" s="36"/>
      <c r="AA57" s="36"/>
    </row>
    <row r="58" spans="1:27">
      <c r="A58" s="38">
        <v>44228</v>
      </c>
      <c r="B58" s="39" t="s">
        <v>115</v>
      </c>
      <c r="C58" s="37">
        <f t="shared" si="56"/>
        <v>1132.9305135951661</v>
      </c>
      <c r="D58" s="39" t="s">
        <v>15</v>
      </c>
      <c r="E58" s="40">
        <v>331</v>
      </c>
      <c r="F58" s="40">
        <v>334</v>
      </c>
      <c r="G58" s="40">
        <v>337</v>
      </c>
      <c r="H58" s="40">
        <v>326.5</v>
      </c>
      <c r="I58" s="37">
        <f t="shared" ref="I58" si="58">(F58-E58)*C58*70/100</f>
        <v>2379.1540785498487</v>
      </c>
      <c r="J58" s="41">
        <f t="shared" ref="J58" si="59">(G58-E58)*C58*30/100</f>
        <v>2039.2749244712988</v>
      </c>
      <c r="K58" s="45">
        <f t="shared" ref="K58" si="60">I58+J58</f>
        <v>4418.4290030211478</v>
      </c>
      <c r="L58" s="48" t="s">
        <v>33</v>
      </c>
      <c r="X58" s="36"/>
      <c r="Y58" s="36"/>
      <c r="Z58" s="36"/>
      <c r="AA58" s="36"/>
    </row>
    <row r="59" spans="1:27">
      <c r="A59" s="49"/>
      <c r="B59" s="50"/>
      <c r="C59" s="50"/>
      <c r="D59" s="50"/>
      <c r="E59" s="52"/>
      <c r="F59" s="52"/>
      <c r="G59" s="52"/>
      <c r="H59" s="52"/>
      <c r="I59" s="51"/>
      <c r="J59" s="53"/>
      <c r="K59" s="54">
        <f>SUM(K8:K58)</f>
        <v>124561.90297594415</v>
      </c>
      <c r="L59" s="55"/>
      <c r="X59" s="36"/>
      <c r="Y59" s="36"/>
      <c r="Z59" s="36"/>
      <c r="AA59" s="36"/>
    </row>
    <row r="60" spans="1:27">
      <c r="A60" s="38">
        <v>44225</v>
      </c>
      <c r="B60" s="39" t="s">
        <v>148</v>
      </c>
      <c r="C60" s="37">
        <f>150000*2.5/E60</f>
        <v>419.93281075027994</v>
      </c>
      <c r="D60" s="39" t="s">
        <v>15</v>
      </c>
      <c r="E60" s="40">
        <v>893</v>
      </c>
      <c r="F60" s="40">
        <v>899</v>
      </c>
      <c r="G60" s="40">
        <v>0</v>
      </c>
      <c r="H60" s="40">
        <v>883</v>
      </c>
      <c r="I60" s="37">
        <f t="shared" ref="I60:I62" si="61">(F60-E60)*C60*70/100</f>
        <v>1763.7178051511758</v>
      </c>
      <c r="J60" s="41">
        <v>0</v>
      </c>
      <c r="K60" s="45">
        <f t="shared" ref="K60:K61" si="62">I60+J60</f>
        <v>1763.7178051511758</v>
      </c>
      <c r="L60" s="48" t="s">
        <v>32</v>
      </c>
      <c r="X60" s="36"/>
      <c r="Y60" s="36"/>
      <c r="Z60" s="36"/>
      <c r="AA60" s="36"/>
    </row>
    <row r="61" spans="1:27">
      <c r="A61" s="38">
        <v>44224</v>
      </c>
      <c r="B61" s="39" t="s">
        <v>36</v>
      </c>
      <c r="C61" s="37">
        <f t="shared" ref="C61:C124" si="63">150000*2.5/E61</f>
        <v>1129.5180722891566</v>
      </c>
      <c r="D61" s="39" t="s">
        <v>28</v>
      </c>
      <c r="E61" s="40">
        <v>332</v>
      </c>
      <c r="F61" s="40">
        <v>329</v>
      </c>
      <c r="G61" s="40">
        <v>326</v>
      </c>
      <c r="H61" s="40">
        <v>336.05</v>
      </c>
      <c r="I61" s="37">
        <f>(E61-F61)*C61*70/100</f>
        <v>2371.9879518072289</v>
      </c>
      <c r="J61" s="41">
        <f>(E61-G61)*C61*30/100</f>
        <v>2033.132530120482</v>
      </c>
      <c r="K61" s="45">
        <f t="shared" si="62"/>
        <v>4405.1204819277109</v>
      </c>
      <c r="L61" s="48" t="s">
        <v>33</v>
      </c>
      <c r="X61" s="36"/>
      <c r="Y61" s="36"/>
      <c r="Z61" s="36"/>
      <c r="AA61" s="36"/>
    </row>
    <row r="62" spans="1:27">
      <c r="A62" s="38">
        <v>44221</v>
      </c>
      <c r="B62" s="39" t="s">
        <v>204</v>
      </c>
      <c r="C62" s="37">
        <f t="shared" si="63"/>
        <v>2798.5074626865671</v>
      </c>
      <c r="D62" s="39" t="s">
        <v>15</v>
      </c>
      <c r="E62" s="40">
        <v>134</v>
      </c>
      <c r="F62" s="40">
        <v>135</v>
      </c>
      <c r="G62" s="40">
        <v>136</v>
      </c>
      <c r="H62" s="40">
        <v>132.80000000000001</v>
      </c>
      <c r="I62" s="37">
        <f t="shared" si="61"/>
        <v>1958.955223880597</v>
      </c>
      <c r="J62" s="41">
        <f t="shared" ref="J62" si="64">(G62-E62)*C62*30/100</f>
        <v>1679.1044776119402</v>
      </c>
      <c r="K62" s="45">
        <f t="shared" ref="K62" si="65">I62+J62</f>
        <v>3638.059701492537</v>
      </c>
      <c r="L62" s="48" t="s">
        <v>33</v>
      </c>
      <c r="X62" s="36"/>
      <c r="Y62" s="36"/>
      <c r="Z62" s="36"/>
      <c r="AA62" s="36"/>
    </row>
    <row r="63" spans="1:27">
      <c r="A63" s="38">
        <v>44218</v>
      </c>
      <c r="B63" s="39" t="s">
        <v>203</v>
      </c>
      <c r="C63" s="37">
        <f t="shared" si="63"/>
        <v>846.50112866817153</v>
      </c>
      <c r="D63" s="39" t="s">
        <v>15</v>
      </c>
      <c r="E63" s="40">
        <v>443</v>
      </c>
      <c r="F63" s="40">
        <v>447</v>
      </c>
      <c r="G63" s="40">
        <v>453</v>
      </c>
      <c r="H63" s="40">
        <v>438</v>
      </c>
      <c r="I63" s="37">
        <f t="shared" ref="I63" si="66">(F63-E63)*C63*70/100</f>
        <v>2370.2031602708803</v>
      </c>
      <c r="J63" s="41">
        <f t="shared" ref="J63" si="67">(G63-E63)*C63*30/100</f>
        <v>2539.5033860045141</v>
      </c>
      <c r="K63" s="45">
        <f t="shared" ref="K63" si="68">I63+J63</f>
        <v>4909.7065462753944</v>
      </c>
      <c r="L63" s="48" t="s">
        <v>33</v>
      </c>
      <c r="X63" s="36"/>
      <c r="Y63" s="36"/>
      <c r="Z63" s="36"/>
      <c r="AA63" s="36"/>
    </row>
    <row r="64" spans="1:27">
      <c r="A64" s="38">
        <v>44218</v>
      </c>
      <c r="B64" s="39" t="s">
        <v>202</v>
      </c>
      <c r="C64" s="37">
        <f t="shared" si="63"/>
        <v>1334.5195729537365</v>
      </c>
      <c r="D64" s="39" t="s">
        <v>15</v>
      </c>
      <c r="E64" s="40">
        <v>281</v>
      </c>
      <c r="F64" s="40">
        <v>283</v>
      </c>
      <c r="G64" s="40">
        <v>0</v>
      </c>
      <c r="H64" s="40">
        <v>278.5</v>
      </c>
      <c r="I64" s="37">
        <f t="shared" ref="I64:I65" si="69">(F64-E64)*C64*70/100</f>
        <v>1868.3274021352313</v>
      </c>
      <c r="J64" s="41">
        <v>0</v>
      </c>
      <c r="K64" s="45">
        <f t="shared" ref="K64:K67" si="70">I64+J64</f>
        <v>1868.3274021352313</v>
      </c>
      <c r="L64" s="48" t="s">
        <v>32</v>
      </c>
      <c r="X64" s="36"/>
      <c r="Y64" s="36"/>
      <c r="Z64" s="36"/>
      <c r="AA64" s="36"/>
    </row>
    <row r="65" spans="1:27">
      <c r="A65" s="38">
        <v>44216</v>
      </c>
      <c r="B65" s="39" t="s">
        <v>155</v>
      </c>
      <c r="C65" s="37">
        <f t="shared" si="63"/>
        <v>224.01433691756273</v>
      </c>
      <c r="D65" s="39" t="s">
        <v>15</v>
      </c>
      <c r="E65" s="40">
        <v>1674</v>
      </c>
      <c r="F65" s="40">
        <v>1654</v>
      </c>
      <c r="G65" s="40">
        <v>0</v>
      </c>
      <c r="H65" s="40">
        <v>1654</v>
      </c>
      <c r="I65" s="37">
        <f t="shared" si="69"/>
        <v>-3136.2007168458786</v>
      </c>
      <c r="J65" s="41">
        <v>0</v>
      </c>
      <c r="K65" s="45">
        <f t="shared" si="70"/>
        <v>-3136.2007168458786</v>
      </c>
      <c r="L65" s="48" t="s">
        <v>11</v>
      </c>
      <c r="X65" s="36"/>
      <c r="Y65" s="36"/>
      <c r="Z65" s="36"/>
      <c r="AA65" s="36"/>
    </row>
    <row r="66" spans="1:27">
      <c r="A66" s="38">
        <v>44215</v>
      </c>
      <c r="B66" s="39" t="s">
        <v>201</v>
      </c>
      <c r="C66" s="37">
        <f t="shared" si="63"/>
        <v>491.80327868852459</v>
      </c>
      <c r="D66" s="39" t="s">
        <v>15</v>
      </c>
      <c r="E66" s="40">
        <v>762.5</v>
      </c>
      <c r="F66" s="40">
        <v>768</v>
      </c>
      <c r="G66" s="40">
        <v>0</v>
      </c>
      <c r="H66" s="40">
        <v>754</v>
      </c>
      <c r="I66" s="37">
        <f t="shared" ref="I66:I67" si="71">(F66-E66)*C66*70/100</f>
        <v>1893.4426229508199</v>
      </c>
      <c r="J66" s="41">
        <v>0</v>
      </c>
      <c r="K66" s="45">
        <f t="shared" si="70"/>
        <v>1893.4426229508199</v>
      </c>
      <c r="L66" s="48" t="s">
        <v>32</v>
      </c>
      <c r="X66" s="36"/>
      <c r="Y66" s="36"/>
      <c r="Z66" s="36"/>
      <c r="AA66" s="36"/>
    </row>
    <row r="67" spans="1:27">
      <c r="A67" s="38">
        <v>44214</v>
      </c>
      <c r="B67" s="39" t="s">
        <v>200</v>
      </c>
      <c r="C67" s="37">
        <f t="shared" si="63"/>
        <v>950.57034220532319</v>
      </c>
      <c r="D67" s="39" t="s">
        <v>15</v>
      </c>
      <c r="E67" s="40">
        <v>394.5</v>
      </c>
      <c r="F67" s="40">
        <v>398</v>
      </c>
      <c r="G67" s="40">
        <v>402</v>
      </c>
      <c r="H67" s="40">
        <v>390</v>
      </c>
      <c r="I67" s="37">
        <f t="shared" si="71"/>
        <v>2328.8973384030419</v>
      </c>
      <c r="J67" s="41">
        <f t="shared" ref="J67" si="72">(G67-E67)*C67*30/100</f>
        <v>2138.7832699619771</v>
      </c>
      <c r="K67" s="45">
        <f t="shared" si="70"/>
        <v>4467.680608365019</v>
      </c>
      <c r="L67" s="48" t="s">
        <v>33</v>
      </c>
      <c r="X67" s="36"/>
      <c r="Y67" s="36"/>
      <c r="Z67" s="36"/>
      <c r="AA67" s="36"/>
    </row>
    <row r="68" spans="1:27">
      <c r="A68" s="38">
        <v>44211</v>
      </c>
      <c r="B68" s="39" t="s">
        <v>199</v>
      </c>
      <c r="C68" s="37">
        <f t="shared" si="63"/>
        <v>547.44525547445255</v>
      </c>
      <c r="D68" s="39" t="s">
        <v>15</v>
      </c>
      <c r="E68" s="40">
        <v>685</v>
      </c>
      <c r="F68" s="40">
        <v>678</v>
      </c>
      <c r="G68" s="40">
        <v>0</v>
      </c>
      <c r="H68" s="40">
        <v>678</v>
      </c>
      <c r="I68" s="37">
        <f t="shared" ref="I68:I70" si="73">(F68-E68)*C68*70/100</f>
        <v>-2682.4817518248178</v>
      </c>
      <c r="J68" s="41">
        <v>0</v>
      </c>
      <c r="K68" s="45">
        <f t="shared" ref="K68:K70" si="74">I68+J68</f>
        <v>-2682.4817518248178</v>
      </c>
      <c r="L68" s="48" t="s">
        <v>11</v>
      </c>
      <c r="X68" s="36"/>
      <c r="Y68" s="36"/>
      <c r="Z68" s="36"/>
      <c r="AA68" s="36"/>
    </row>
    <row r="69" spans="1:27">
      <c r="A69" s="38">
        <v>44211</v>
      </c>
      <c r="B69" s="39" t="s">
        <v>191</v>
      </c>
      <c r="C69" s="37">
        <f t="shared" si="63"/>
        <v>1943.0051813471503</v>
      </c>
      <c r="D69" s="39" t="s">
        <v>15</v>
      </c>
      <c r="E69" s="40">
        <v>193</v>
      </c>
      <c r="F69" s="40">
        <v>191</v>
      </c>
      <c r="G69" s="40">
        <v>0</v>
      </c>
      <c r="H69" s="40">
        <v>191</v>
      </c>
      <c r="I69" s="37">
        <f t="shared" si="73"/>
        <v>-2720.2072538860102</v>
      </c>
      <c r="J69" s="41">
        <v>0</v>
      </c>
      <c r="K69" s="45">
        <f t="shared" si="74"/>
        <v>-2720.2072538860102</v>
      </c>
      <c r="L69" s="48" t="s">
        <v>11</v>
      </c>
      <c r="X69" s="36"/>
      <c r="Y69" s="36"/>
      <c r="Z69" s="36"/>
      <c r="AA69" s="36"/>
    </row>
    <row r="70" spans="1:27">
      <c r="A70" s="38">
        <v>44209</v>
      </c>
      <c r="B70" s="39" t="s">
        <v>67</v>
      </c>
      <c r="C70" s="37">
        <f t="shared" si="63"/>
        <v>1855.517070757051</v>
      </c>
      <c r="D70" s="39" t="s">
        <v>15</v>
      </c>
      <c r="E70" s="40">
        <v>202.1</v>
      </c>
      <c r="F70" s="40">
        <v>204</v>
      </c>
      <c r="G70" s="40">
        <v>206</v>
      </c>
      <c r="H70" s="40">
        <v>199.5</v>
      </c>
      <c r="I70" s="37">
        <f t="shared" si="73"/>
        <v>2467.8377041068852</v>
      </c>
      <c r="J70" s="41">
        <f t="shared" ref="J70" si="75">(G70-E70)*C70*30/100</f>
        <v>2170.9549727857529</v>
      </c>
      <c r="K70" s="45">
        <f t="shared" si="74"/>
        <v>4638.7926768926382</v>
      </c>
      <c r="L70" s="48" t="s">
        <v>33</v>
      </c>
      <c r="X70" s="36"/>
      <c r="Y70" s="36"/>
      <c r="Z70" s="36"/>
      <c r="AA70" s="36"/>
    </row>
    <row r="71" spans="1:27">
      <c r="A71" s="38">
        <v>44208</v>
      </c>
      <c r="B71" s="39" t="s">
        <v>198</v>
      </c>
      <c r="C71" s="37">
        <f t="shared" si="63"/>
        <v>719.76967370441457</v>
      </c>
      <c r="D71" s="39" t="s">
        <v>15</v>
      </c>
      <c r="E71" s="40">
        <v>521</v>
      </c>
      <c r="F71" s="40">
        <v>526</v>
      </c>
      <c r="G71" s="40">
        <v>532</v>
      </c>
      <c r="H71" s="40">
        <v>515</v>
      </c>
      <c r="I71" s="37">
        <f t="shared" ref="I71" si="76">(F71-E71)*C71*70/100</f>
        <v>2519.1938579654507</v>
      </c>
      <c r="J71" s="41">
        <f t="shared" ref="J71" si="77">(G71-E71)*C71*30/100</f>
        <v>2375.239923224568</v>
      </c>
      <c r="K71" s="45">
        <f t="shared" ref="K71" si="78">I71+J71</f>
        <v>4894.4337811900186</v>
      </c>
      <c r="L71" s="48" t="s">
        <v>33</v>
      </c>
      <c r="X71" s="36"/>
      <c r="Y71" s="36"/>
      <c r="Z71" s="36"/>
      <c r="AA71" s="36"/>
    </row>
    <row r="72" spans="1:27">
      <c r="A72" s="38">
        <v>44207</v>
      </c>
      <c r="B72" s="39" t="s">
        <v>197</v>
      </c>
      <c r="C72" s="37">
        <f t="shared" si="63"/>
        <v>2130.681818181818</v>
      </c>
      <c r="D72" s="39" t="s">
        <v>15</v>
      </c>
      <c r="E72" s="40">
        <v>176</v>
      </c>
      <c r="F72" s="40">
        <v>177.5</v>
      </c>
      <c r="G72" s="40">
        <v>0</v>
      </c>
      <c r="H72" s="40">
        <v>174</v>
      </c>
      <c r="I72" s="37">
        <f t="shared" ref="I72:I75" si="79">(F72-E72)*C72*70/100</f>
        <v>2237.215909090909</v>
      </c>
      <c r="J72" s="41">
        <v>0</v>
      </c>
      <c r="K72" s="45">
        <f t="shared" ref="K72:K75" si="80">I72+J72</f>
        <v>2237.215909090909</v>
      </c>
      <c r="L72" s="48" t="s">
        <v>32</v>
      </c>
      <c r="X72" s="36"/>
      <c r="Y72" s="36"/>
      <c r="Z72" s="36"/>
      <c r="AA72" s="36"/>
    </row>
    <row r="73" spans="1:27">
      <c r="A73" s="38">
        <v>44204</v>
      </c>
      <c r="B73" s="39" t="s">
        <v>132</v>
      </c>
      <c r="C73" s="37">
        <f t="shared" si="63"/>
        <v>736.73870333988214</v>
      </c>
      <c r="D73" s="39" t="s">
        <v>15</v>
      </c>
      <c r="E73" s="40">
        <v>509</v>
      </c>
      <c r="F73" s="40">
        <v>515</v>
      </c>
      <c r="G73" s="40">
        <v>0</v>
      </c>
      <c r="H73" s="40">
        <v>503</v>
      </c>
      <c r="I73" s="37">
        <f t="shared" si="79"/>
        <v>3094.3025540275044</v>
      </c>
      <c r="J73" s="41">
        <v>0</v>
      </c>
      <c r="K73" s="45">
        <f t="shared" si="80"/>
        <v>3094.3025540275044</v>
      </c>
      <c r="L73" s="48" t="s">
        <v>32</v>
      </c>
      <c r="X73" s="36"/>
      <c r="Y73" s="36"/>
      <c r="Z73" s="36"/>
      <c r="AA73" s="36"/>
    </row>
    <row r="74" spans="1:27">
      <c r="A74" s="38">
        <v>44204</v>
      </c>
      <c r="B74" s="39" t="s">
        <v>194</v>
      </c>
      <c r="C74" s="37">
        <f t="shared" si="63"/>
        <v>1470.5882352941176</v>
      </c>
      <c r="D74" s="39" t="s">
        <v>15</v>
      </c>
      <c r="E74" s="40">
        <v>255</v>
      </c>
      <c r="F74" s="40">
        <v>256.95</v>
      </c>
      <c r="G74" s="40">
        <v>0</v>
      </c>
      <c r="H74" s="40">
        <v>252.5</v>
      </c>
      <c r="I74" s="37">
        <f t="shared" si="79"/>
        <v>2007.3529411764589</v>
      </c>
      <c r="J74" s="41">
        <v>0</v>
      </c>
      <c r="K74" s="45">
        <f t="shared" si="80"/>
        <v>2007.3529411764589</v>
      </c>
      <c r="L74" s="48" t="s">
        <v>130</v>
      </c>
      <c r="X74" s="36"/>
      <c r="Y74" s="36"/>
      <c r="Z74" s="36"/>
      <c r="AA74" s="36"/>
    </row>
    <row r="75" spans="1:27">
      <c r="A75" s="38">
        <v>44202</v>
      </c>
      <c r="B75" s="39" t="s">
        <v>196</v>
      </c>
      <c r="C75" s="37">
        <f t="shared" si="63"/>
        <v>148.8095238095238</v>
      </c>
      <c r="D75" s="39" t="s">
        <v>15</v>
      </c>
      <c r="E75" s="40">
        <v>2520</v>
      </c>
      <c r="F75" s="40">
        <v>2550</v>
      </c>
      <c r="G75" s="40">
        <v>2570</v>
      </c>
      <c r="H75" s="40">
        <v>2495</v>
      </c>
      <c r="I75" s="37">
        <f t="shared" si="79"/>
        <v>3124.9999999999995</v>
      </c>
      <c r="J75" s="41">
        <f t="shared" ref="J75" si="81">(G75-E75)*C75*30/100</f>
        <v>2232.1428571428569</v>
      </c>
      <c r="K75" s="45">
        <f t="shared" si="80"/>
        <v>5357.1428571428569</v>
      </c>
      <c r="L75" s="48" t="s">
        <v>33</v>
      </c>
      <c r="X75" s="36"/>
      <c r="Y75" s="36"/>
      <c r="Z75" s="36"/>
      <c r="AA75" s="36"/>
    </row>
    <row r="76" spans="1:27">
      <c r="A76" s="38">
        <v>44201</v>
      </c>
      <c r="B76" s="39" t="s">
        <v>195</v>
      </c>
      <c r="C76" s="37">
        <f t="shared" si="63"/>
        <v>384.65483639347627</v>
      </c>
      <c r="D76" s="58" t="s">
        <v>15</v>
      </c>
      <c r="E76" s="39">
        <v>974.9</v>
      </c>
      <c r="F76" s="40">
        <v>985</v>
      </c>
      <c r="G76" s="40">
        <v>995</v>
      </c>
      <c r="H76" s="40">
        <v>963</v>
      </c>
      <c r="I76" s="37">
        <f t="shared" ref="I76" si="82">(F76-E76)*C76*70/100</f>
        <v>2719.5096933018835</v>
      </c>
      <c r="J76" s="41">
        <f t="shared" ref="J76" si="83">(G76-E76)*C76*30/100</f>
        <v>2319.4686634526647</v>
      </c>
      <c r="K76" s="45">
        <f t="shared" ref="K76" si="84">I76+J76</f>
        <v>5038.9783567545483</v>
      </c>
      <c r="L76" s="48" t="s">
        <v>33</v>
      </c>
      <c r="X76" s="36"/>
      <c r="Y76" s="36"/>
      <c r="Z76" s="36"/>
      <c r="AA76" s="36"/>
    </row>
    <row r="77" spans="1:27">
      <c r="A77" s="38">
        <v>43834</v>
      </c>
      <c r="B77" s="39" t="s">
        <v>191</v>
      </c>
      <c r="C77" s="37">
        <f t="shared" si="63"/>
        <v>1948.0519480519481</v>
      </c>
      <c r="D77" s="39" t="s">
        <v>15</v>
      </c>
      <c r="E77" s="40">
        <v>192.5</v>
      </c>
      <c r="F77" s="40">
        <v>194</v>
      </c>
      <c r="G77" s="40">
        <v>196</v>
      </c>
      <c r="H77" s="40">
        <v>190</v>
      </c>
      <c r="I77" s="37">
        <f t="shared" ref="I77" si="85">(F77-E77)*C77*70/100</f>
        <v>2045.4545454545455</v>
      </c>
      <c r="J77" s="41">
        <f t="shared" ref="J77" si="86">(G77-E77)*C77*30/100</f>
        <v>2045.4545454545453</v>
      </c>
      <c r="K77" s="45">
        <f t="shared" ref="K77" si="87">I77+J77</f>
        <v>4090.909090909091</v>
      </c>
      <c r="L77" s="48" t="s">
        <v>33</v>
      </c>
      <c r="X77" s="36"/>
      <c r="Y77" s="36"/>
      <c r="Z77" s="36"/>
      <c r="AA77" s="36"/>
    </row>
    <row r="78" spans="1:27">
      <c r="A78" s="38">
        <v>44197</v>
      </c>
      <c r="B78" s="39" t="s">
        <v>194</v>
      </c>
      <c r="C78" s="37">
        <f t="shared" si="63"/>
        <v>1524.3902439024391</v>
      </c>
      <c r="D78" s="39" t="s">
        <v>15</v>
      </c>
      <c r="E78" s="40">
        <v>246</v>
      </c>
      <c r="F78" s="40">
        <v>248</v>
      </c>
      <c r="G78" s="40">
        <v>250</v>
      </c>
      <c r="H78" s="40">
        <v>243</v>
      </c>
      <c r="I78" s="37">
        <f t="shared" ref="I78" si="88">(F78-E78)*C78*70/100</f>
        <v>2134.1463414634145</v>
      </c>
      <c r="J78" s="41">
        <f t="shared" ref="J78" si="89">(G78-E78)*C78*30/100</f>
        <v>1829.268292682927</v>
      </c>
      <c r="K78" s="45">
        <f t="shared" ref="K78" si="90">I78+J78</f>
        <v>3963.4146341463415</v>
      </c>
      <c r="L78" s="48" t="s">
        <v>33</v>
      </c>
      <c r="X78" s="36"/>
      <c r="Y78" s="36"/>
      <c r="Z78" s="36"/>
      <c r="AA78" s="36"/>
    </row>
    <row r="79" spans="1:27">
      <c r="A79" s="38">
        <v>44197</v>
      </c>
      <c r="B79" s="39" t="s">
        <v>193</v>
      </c>
      <c r="C79" s="37">
        <f t="shared" si="63"/>
        <v>2530.3643724696358</v>
      </c>
      <c r="D79" s="39" t="s">
        <v>15</v>
      </c>
      <c r="E79" s="40">
        <v>148.19999999999999</v>
      </c>
      <c r="F79" s="40">
        <v>150</v>
      </c>
      <c r="G79" s="40">
        <v>0</v>
      </c>
      <c r="H79" s="40">
        <v>147.80000000000001</v>
      </c>
      <c r="I79" s="37">
        <f>(F79-E79)*C79*70/100</f>
        <v>3188.2591093117608</v>
      </c>
      <c r="J79" s="41">
        <v>0</v>
      </c>
      <c r="K79" s="45">
        <f t="shared" ref="K79:K81" si="91">I79+J79</f>
        <v>3188.2591093117608</v>
      </c>
      <c r="L79" s="48" t="s">
        <v>69</v>
      </c>
      <c r="X79" s="36"/>
      <c r="Y79" s="36"/>
      <c r="Z79" s="36"/>
      <c r="AA79" s="36"/>
    </row>
    <row r="80" spans="1:27">
      <c r="A80" s="49"/>
      <c r="B80" s="50"/>
      <c r="C80" s="50"/>
      <c r="D80" s="50"/>
      <c r="E80" s="52"/>
      <c r="F80" s="52"/>
      <c r="G80" s="52"/>
      <c r="H80" s="52"/>
      <c r="I80" s="51"/>
      <c r="J80" s="53"/>
      <c r="K80" s="54">
        <f>SUM(K7:K79)</f>
        <v>302041.77330827154</v>
      </c>
      <c r="L80" s="55"/>
      <c r="X80" s="36"/>
      <c r="Y80" s="36"/>
      <c r="Z80" s="36"/>
      <c r="AA80" s="36"/>
    </row>
    <row r="81" spans="1:27">
      <c r="A81" s="38">
        <v>44196</v>
      </c>
      <c r="B81" s="39" t="s">
        <v>192</v>
      </c>
      <c r="C81" s="37">
        <f t="shared" si="63"/>
        <v>433.52601156069363</v>
      </c>
      <c r="D81" s="39" t="s">
        <v>15</v>
      </c>
      <c r="E81" s="40">
        <v>865</v>
      </c>
      <c r="F81" s="40">
        <v>875</v>
      </c>
      <c r="G81" s="40">
        <v>890</v>
      </c>
      <c r="H81" s="40">
        <v>850</v>
      </c>
      <c r="I81" s="37">
        <f t="shared" ref="I81" si="92">(F81-E81)*C81*70/100</f>
        <v>3034.6820809248547</v>
      </c>
      <c r="J81" s="41">
        <f t="shared" ref="J81" si="93">(G81-E81)*C81*30/100</f>
        <v>3251.4450867052028</v>
      </c>
      <c r="K81" s="45">
        <f t="shared" si="91"/>
        <v>6286.1271676300576</v>
      </c>
      <c r="L81" s="48" t="s">
        <v>33</v>
      </c>
      <c r="X81" s="36"/>
      <c r="Y81" s="36"/>
      <c r="Z81" s="36"/>
      <c r="AA81" s="36"/>
    </row>
    <row r="82" spans="1:27">
      <c r="A82" s="38">
        <v>44195</v>
      </c>
      <c r="B82" s="39" t="s">
        <v>164</v>
      </c>
      <c r="C82" s="37">
        <f t="shared" si="63"/>
        <v>306.12244897959181</v>
      </c>
      <c r="D82" s="39" t="s">
        <v>15</v>
      </c>
      <c r="E82" s="40">
        <v>1225</v>
      </c>
      <c r="F82" s="40">
        <v>1237</v>
      </c>
      <c r="G82" s="40">
        <v>0</v>
      </c>
      <c r="H82" s="40">
        <v>1210</v>
      </c>
      <c r="I82" s="37">
        <f t="shared" ref="I82:I83" si="94">(F82-E82)*C82*70/100</f>
        <v>2571.4285714285711</v>
      </c>
      <c r="J82" s="41">
        <v>0</v>
      </c>
      <c r="K82" s="45">
        <f t="shared" ref="K82:K83" si="95">I82+J82</f>
        <v>2571.4285714285711</v>
      </c>
      <c r="L82" s="48" t="s">
        <v>32</v>
      </c>
      <c r="X82" s="36"/>
      <c r="Y82" s="36"/>
      <c r="Z82" s="36"/>
      <c r="AA82" s="36"/>
    </row>
    <row r="83" spans="1:27">
      <c r="A83" s="38">
        <v>44194</v>
      </c>
      <c r="B83" s="39" t="s">
        <v>191</v>
      </c>
      <c r="C83" s="37">
        <f t="shared" si="63"/>
        <v>2112.676056338028</v>
      </c>
      <c r="D83" s="39" t="s">
        <v>15</v>
      </c>
      <c r="E83" s="40">
        <v>177.5</v>
      </c>
      <c r="F83" s="40">
        <v>179</v>
      </c>
      <c r="G83" s="40">
        <v>181</v>
      </c>
      <c r="H83" s="40">
        <v>175.9</v>
      </c>
      <c r="I83" s="37">
        <f t="shared" si="94"/>
        <v>2218.3098591549292</v>
      </c>
      <c r="J83" s="41">
        <f t="shared" ref="J83" si="96">(G83-E83)*C83*30/100</f>
        <v>2218.3098591549292</v>
      </c>
      <c r="K83" s="45">
        <f t="shared" si="95"/>
        <v>4436.6197183098584</v>
      </c>
      <c r="L83" s="48" t="s">
        <v>33</v>
      </c>
      <c r="X83" s="36"/>
      <c r="Y83" s="36"/>
      <c r="Z83" s="36"/>
      <c r="AA83" s="36"/>
    </row>
    <row r="84" spans="1:27">
      <c r="A84" s="38">
        <v>44189</v>
      </c>
      <c r="B84" s="39" t="s">
        <v>190</v>
      </c>
      <c r="C84" s="37">
        <f t="shared" si="63"/>
        <v>1205.7877813504824</v>
      </c>
      <c r="D84" s="39" t="s">
        <v>15</v>
      </c>
      <c r="E84" s="40">
        <v>311</v>
      </c>
      <c r="F84" s="40">
        <v>314</v>
      </c>
      <c r="G84" s="40">
        <v>318</v>
      </c>
      <c r="H84" s="40">
        <v>307.5</v>
      </c>
      <c r="I84" s="37">
        <f t="shared" ref="I84" si="97">(F84-E84)*C84*70/100</f>
        <v>2532.154340836013</v>
      </c>
      <c r="J84" s="41">
        <f t="shared" ref="J84" si="98">(G84-E84)*C84*30/100</f>
        <v>2532.154340836013</v>
      </c>
      <c r="K84" s="45">
        <f t="shared" ref="K84" si="99">I84+J84</f>
        <v>5064.3086816720261</v>
      </c>
      <c r="L84" s="48" t="s">
        <v>33</v>
      </c>
      <c r="X84" s="36"/>
      <c r="Y84" s="36"/>
      <c r="Z84" s="36"/>
      <c r="AA84" s="36"/>
    </row>
    <row r="85" spans="1:27">
      <c r="A85" s="38">
        <v>44188</v>
      </c>
      <c r="B85" s="39" t="s">
        <v>189</v>
      </c>
      <c r="C85" s="37">
        <f t="shared" si="63"/>
        <v>1943.0051813471503</v>
      </c>
      <c r="D85" s="39" t="s">
        <v>15</v>
      </c>
      <c r="E85" s="40">
        <v>193</v>
      </c>
      <c r="F85" s="40">
        <v>194</v>
      </c>
      <c r="G85" s="40">
        <v>196</v>
      </c>
      <c r="H85" s="40">
        <v>191.5</v>
      </c>
      <c r="I85" s="37">
        <f t="shared" ref="I85" si="100">(F85-E85)*C85*70/100</f>
        <v>1360.1036269430051</v>
      </c>
      <c r="J85" s="41">
        <f t="shared" ref="J85" si="101">(G85-E85)*C85*30/100</f>
        <v>1748.7046632124352</v>
      </c>
      <c r="K85" s="45">
        <f t="shared" ref="K85" si="102">I85+J85</f>
        <v>3108.8082901554403</v>
      </c>
      <c r="L85" s="48" t="s">
        <v>33</v>
      </c>
      <c r="X85" s="36"/>
      <c r="Y85" s="36"/>
      <c r="Z85" s="36"/>
      <c r="AA85" s="36"/>
    </row>
    <row r="86" spans="1:27">
      <c r="A86" s="38">
        <v>44187</v>
      </c>
      <c r="B86" s="39" t="s">
        <v>188</v>
      </c>
      <c r="C86" s="37">
        <f t="shared" si="63"/>
        <v>2551.0204081632655</v>
      </c>
      <c r="D86" s="39" t="s">
        <v>28</v>
      </c>
      <c r="E86" s="40">
        <v>147</v>
      </c>
      <c r="F86" s="40">
        <v>150</v>
      </c>
      <c r="G86" s="40">
        <v>0</v>
      </c>
      <c r="H86" s="40">
        <v>150</v>
      </c>
      <c r="I86" s="37">
        <f>(E86-F86)*C86*70/100</f>
        <v>-5357.1428571428578</v>
      </c>
      <c r="J86" s="41">
        <v>0</v>
      </c>
      <c r="K86" s="45">
        <f t="shared" ref="K86:K89" si="103">I86+J86</f>
        <v>-5357.1428571428578</v>
      </c>
      <c r="L86" s="48" t="s">
        <v>11</v>
      </c>
      <c r="X86" s="36"/>
      <c r="Y86" s="36"/>
      <c r="Z86" s="36"/>
      <c r="AA86" s="36"/>
    </row>
    <row r="87" spans="1:27">
      <c r="A87" s="38">
        <v>44186</v>
      </c>
      <c r="B87" s="39" t="s">
        <v>106</v>
      </c>
      <c r="C87" s="37">
        <f t="shared" si="63"/>
        <v>1205.7877813504824</v>
      </c>
      <c r="D87" s="39" t="s">
        <v>15</v>
      </c>
      <c r="E87" s="40">
        <v>311</v>
      </c>
      <c r="F87" s="40">
        <v>307.5</v>
      </c>
      <c r="G87" s="40">
        <v>0</v>
      </c>
      <c r="H87" s="40">
        <v>307.5</v>
      </c>
      <c r="I87" s="37">
        <f t="shared" ref="I87:I89" si="104">(F87-E87)*C87*70/100</f>
        <v>-2954.1800643086822</v>
      </c>
      <c r="J87" s="41">
        <v>0</v>
      </c>
      <c r="K87" s="45">
        <f t="shared" si="103"/>
        <v>-2954.1800643086822</v>
      </c>
      <c r="L87" s="48" t="s">
        <v>187</v>
      </c>
      <c r="X87" s="36"/>
      <c r="Y87" s="36"/>
      <c r="Z87" s="36"/>
      <c r="AA87" s="36"/>
    </row>
    <row r="88" spans="1:27">
      <c r="A88" s="38">
        <v>44186</v>
      </c>
      <c r="B88" s="39" t="s">
        <v>186</v>
      </c>
      <c r="C88" s="37">
        <f t="shared" si="63"/>
        <v>850.34013605442181</v>
      </c>
      <c r="D88" s="39" t="s">
        <v>15</v>
      </c>
      <c r="E88" s="40">
        <v>441</v>
      </c>
      <c r="F88" s="40">
        <v>445</v>
      </c>
      <c r="G88" s="40">
        <v>0</v>
      </c>
      <c r="H88" s="40">
        <v>435</v>
      </c>
      <c r="I88" s="37">
        <f t="shared" si="104"/>
        <v>2380.9523809523812</v>
      </c>
      <c r="J88" s="41">
        <v>0</v>
      </c>
      <c r="K88" s="45">
        <f t="shared" si="103"/>
        <v>2380.9523809523812</v>
      </c>
      <c r="L88" s="48" t="s">
        <v>69</v>
      </c>
      <c r="X88" s="36"/>
      <c r="Y88" s="36"/>
      <c r="Z88" s="36"/>
      <c r="AA88" s="36"/>
    </row>
    <row r="89" spans="1:27">
      <c r="A89" s="38">
        <v>44183</v>
      </c>
      <c r="B89" s="39" t="s">
        <v>185</v>
      </c>
      <c r="C89" s="37">
        <f t="shared" si="63"/>
        <v>144.78764478764478</v>
      </c>
      <c r="D89" s="39" t="s">
        <v>15</v>
      </c>
      <c r="E89" s="40">
        <v>2590</v>
      </c>
      <c r="F89" s="40">
        <v>2615</v>
      </c>
      <c r="G89" s="40">
        <v>2635</v>
      </c>
      <c r="H89" s="40">
        <v>2568</v>
      </c>
      <c r="I89" s="37">
        <f t="shared" si="104"/>
        <v>2533.7837837837837</v>
      </c>
      <c r="J89" s="41">
        <f t="shared" ref="J89" si="105">(G89-E89)*C89*30/100</f>
        <v>1954.6332046332047</v>
      </c>
      <c r="K89" s="45">
        <f t="shared" si="103"/>
        <v>4488.4169884169887</v>
      </c>
      <c r="L89" s="48" t="s">
        <v>33</v>
      </c>
      <c r="X89" s="36"/>
      <c r="Y89" s="36"/>
      <c r="Z89" s="36"/>
      <c r="AA89" s="36"/>
    </row>
    <row r="90" spans="1:27">
      <c r="A90" s="38">
        <v>44183</v>
      </c>
      <c r="B90" s="39" t="s">
        <v>184</v>
      </c>
      <c r="C90" s="37">
        <f t="shared" si="63"/>
        <v>563.06306306306305</v>
      </c>
      <c r="D90" s="39" t="s">
        <v>15</v>
      </c>
      <c r="E90" s="40">
        <v>666</v>
      </c>
      <c r="F90" s="40">
        <v>673</v>
      </c>
      <c r="G90" s="40">
        <v>0</v>
      </c>
      <c r="H90" s="40">
        <v>657.5</v>
      </c>
      <c r="I90" s="37">
        <f t="shared" ref="I90:I94" si="106">(F90-E90)*C90*70/100</f>
        <v>2759.0090090090089</v>
      </c>
      <c r="J90" s="41">
        <v>0</v>
      </c>
      <c r="K90" s="45">
        <f t="shared" ref="K90:K97" si="107">I90+J90</f>
        <v>2759.0090090090089</v>
      </c>
      <c r="L90" s="48" t="s">
        <v>32</v>
      </c>
      <c r="X90" s="36"/>
      <c r="Y90" s="36"/>
      <c r="Z90" s="36"/>
      <c r="AA90" s="36"/>
    </row>
    <row r="91" spans="1:27">
      <c r="A91" s="38">
        <v>44182</v>
      </c>
      <c r="B91" s="39" t="s">
        <v>183</v>
      </c>
      <c r="C91" s="37">
        <f t="shared" si="63"/>
        <v>2777.7777777777778</v>
      </c>
      <c r="D91" s="39" t="s">
        <v>15</v>
      </c>
      <c r="E91" s="40">
        <v>135</v>
      </c>
      <c r="F91" s="40">
        <v>135.9</v>
      </c>
      <c r="G91" s="40">
        <v>0</v>
      </c>
      <c r="H91" s="40">
        <v>133.5</v>
      </c>
      <c r="I91" s="37">
        <f t="shared" si="106"/>
        <v>1750.0000000000111</v>
      </c>
      <c r="J91" s="41">
        <v>0</v>
      </c>
      <c r="K91" s="45">
        <f t="shared" si="107"/>
        <v>1750.0000000000111</v>
      </c>
      <c r="L91" s="48" t="s">
        <v>130</v>
      </c>
      <c r="X91" s="36"/>
      <c r="Y91" s="36"/>
      <c r="Z91" s="36"/>
      <c r="AA91" s="36"/>
    </row>
    <row r="92" spans="1:27">
      <c r="A92" s="38">
        <v>44182</v>
      </c>
      <c r="B92" s="39" t="s">
        <v>72</v>
      </c>
      <c r="C92" s="37">
        <f t="shared" si="63"/>
        <v>1233.5526315789473</v>
      </c>
      <c r="D92" s="39" t="s">
        <v>15</v>
      </c>
      <c r="E92" s="40">
        <v>304</v>
      </c>
      <c r="F92" s="40">
        <v>300.8</v>
      </c>
      <c r="G92" s="40">
        <v>0</v>
      </c>
      <c r="H92" s="40">
        <v>300.8</v>
      </c>
      <c r="I92" s="37">
        <f t="shared" si="106"/>
        <v>-2763.1578947368321</v>
      </c>
      <c r="J92" s="41">
        <v>0</v>
      </c>
      <c r="K92" s="45">
        <f t="shared" si="107"/>
        <v>-2763.1578947368321</v>
      </c>
      <c r="L92" s="48" t="s">
        <v>11</v>
      </c>
      <c r="X92" s="36"/>
      <c r="Y92" s="36"/>
      <c r="Z92" s="36"/>
      <c r="AA92" s="36"/>
    </row>
    <row r="93" spans="1:27">
      <c r="A93" s="38">
        <v>44151</v>
      </c>
      <c r="B93" s="39" t="s">
        <v>181</v>
      </c>
      <c r="C93" s="37">
        <f t="shared" si="63"/>
        <v>723.93822393822393</v>
      </c>
      <c r="D93" s="39" t="s">
        <v>15</v>
      </c>
      <c r="E93" s="40">
        <v>518</v>
      </c>
      <c r="F93" s="40">
        <v>515</v>
      </c>
      <c r="G93" s="40">
        <v>0</v>
      </c>
      <c r="H93" s="40">
        <v>512</v>
      </c>
      <c r="I93" s="37">
        <f t="shared" si="106"/>
        <v>-1520.2702702702702</v>
      </c>
      <c r="J93" s="41">
        <v>0</v>
      </c>
      <c r="K93" s="45">
        <f t="shared" si="107"/>
        <v>-1520.2702702702702</v>
      </c>
      <c r="L93" s="48" t="s">
        <v>182</v>
      </c>
      <c r="X93" s="36"/>
      <c r="Y93" s="36"/>
      <c r="Z93" s="36"/>
      <c r="AA93" s="36"/>
    </row>
    <row r="94" spans="1:27">
      <c r="A94" s="38">
        <v>44149</v>
      </c>
      <c r="B94" s="39" t="s">
        <v>180</v>
      </c>
      <c r="C94" s="37">
        <f t="shared" si="63"/>
        <v>1889.168765743073</v>
      </c>
      <c r="D94" s="39" t="s">
        <v>15</v>
      </c>
      <c r="E94" s="40">
        <v>198.5</v>
      </c>
      <c r="F94" s="40">
        <v>196.1</v>
      </c>
      <c r="G94" s="40">
        <v>0</v>
      </c>
      <c r="H94" s="40">
        <v>196.1</v>
      </c>
      <c r="I94" s="37">
        <f t="shared" si="106"/>
        <v>-3173.8035264483701</v>
      </c>
      <c r="J94" s="41">
        <v>0</v>
      </c>
      <c r="K94" s="45">
        <f t="shared" si="107"/>
        <v>-3173.8035264483701</v>
      </c>
      <c r="L94" s="48" t="s">
        <v>11</v>
      </c>
      <c r="X94" s="36"/>
      <c r="Y94" s="36"/>
      <c r="Z94" s="36"/>
      <c r="AA94" s="36"/>
    </row>
    <row r="95" spans="1:27">
      <c r="A95" s="38">
        <v>44149</v>
      </c>
      <c r="B95" s="39" t="s">
        <v>179</v>
      </c>
      <c r="C95" s="37">
        <f t="shared" si="63"/>
        <v>361.27167630057801</v>
      </c>
      <c r="D95" s="39" t="s">
        <v>15</v>
      </c>
      <c r="E95" s="40">
        <v>1038</v>
      </c>
      <c r="F95" s="40">
        <v>1048</v>
      </c>
      <c r="G95" s="40">
        <v>0</v>
      </c>
      <c r="H95" s="40">
        <v>1025</v>
      </c>
      <c r="I95" s="37">
        <f t="shared" ref="I95:I97" si="108">(F95-E95)*C95*70/100</f>
        <v>2528.9017341040462</v>
      </c>
      <c r="J95" s="41">
        <v>0</v>
      </c>
      <c r="K95" s="45">
        <f t="shared" si="107"/>
        <v>2528.9017341040462</v>
      </c>
      <c r="L95" s="48" t="s">
        <v>32</v>
      </c>
      <c r="X95" s="36"/>
      <c r="Y95" s="36"/>
      <c r="Z95" s="36"/>
      <c r="AA95" s="36"/>
    </row>
    <row r="96" spans="1:27">
      <c r="A96" s="38">
        <v>44176</v>
      </c>
      <c r="B96" s="39" t="s">
        <v>178</v>
      </c>
      <c r="C96" s="37">
        <f t="shared" si="63"/>
        <v>884.43396226415098</v>
      </c>
      <c r="D96" s="39" t="s">
        <v>15</v>
      </c>
      <c r="E96" s="40">
        <v>424</v>
      </c>
      <c r="F96" s="40">
        <v>427.95</v>
      </c>
      <c r="G96" s="40">
        <v>0</v>
      </c>
      <c r="H96" s="40">
        <v>419</v>
      </c>
      <c r="I96" s="37">
        <f t="shared" si="108"/>
        <v>2445.4599056603702</v>
      </c>
      <c r="J96" s="41">
        <v>0</v>
      </c>
      <c r="K96" s="45">
        <f t="shared" si="107"/>
        <v>2445.4599056603702</v>
      </c>
      <c r="L96" s="48" t="s">
        <v>130</v>
      </c>
      <c r="X96" s="36"/>
      <c r="Y96" s="36"/>
      <c r="Z96" s="36"/>
      <c r="AA96" s="36"/>
    </row>
    <row r="97" spans="1:27">
      <c r="A97" s="38">
        <v>44176</v>
      </c>
      <c r="B97" s="39" t="s">
        <v>177</v>
      </c>
      <c r="C97" s="37">
        <f t="shared" si="63"/>
        <v>1659.2920353982302</v>
      </c>
      <c r="D97" s="39" t="s">
        <v>15</v>
      </c>
      <c r="E97" s="40">
        <v>226</v>
      </c>
      <c r="F97" s="40">
        <v>228</v>
      </c>
      <c r="G97" s="40">
        <v>230</v>
      </c>
      <c r="H97" s="40">
        <v>223.8</v>
      </c>
      <c r="I97" s="37">
        <f t="shared" si="108"/>
        <v>2323.0088495575224</v>
      </c>
      <c r="J97" s="41">
        <f t="shared" ref="J97" si="109">(G97-E97)*C97*30/100</f>
        <v>1991.1504424778761</v>
      </c>
      <c r="K97" s="45">
        <f t="shared" si="107"/>
        <v>4314.1592920353987</v>
      </c>
      <c r="L97" s="48" t="s">
        <v>33</v>
      </c>
      <c r="X97" s="36"/>
      <c r="Y97" s="36"/>
      <c r="Z97" s="36"/>
      <c r="AA97" s="36"/>
    </row>
    <row r="98" spans="1:27">
      <c r="A98" s="38">
        <v>44175</v>
      </c>
      <c r="B98" s="39" t="s">
        <v>176</v>
      </c>
      <c r="C98" s="37">
        <f t="shared" si="63"/>
        <v>353.77358490566036</v>
      </c>
      <c r="D98" s="39" t="s">
        <v>15</v>
      </c>
      <c r="E98" s="40">
        <v>1060</v>
      </c>
      <c r="F98" s="40">
        <v>1070</v>
      </c>
      <c r="G98" s="40">
        <v>0</v>
      </c>
      <c r="H98" s="40">
        <v>1048</v>
      </c>
      <c r="I98" s="37">
        <f t="shared" ref="I98:I101" si="110">(F98-E98)*C98*70/100</f>
        <v>2476.4150943396221</v>
      </c>
      <c r="J98" s="41">
        <v>0</v>
      </c>
      <c r="K98" s="45">
        <f t="shared" ref="K98:K101" si="111">I98+J98</f>
        <v>2476.4150943396221</v>
      </c>
      <c r="L98" s="48" t="s">
        <v>32</v>
      </c>
      <c r="X98" s="36"/>
      <c r="Y98" s="36"/>
      <c r="Z98" s="36"/>
      <c r="AA98" s="36"/>
    </row>
    <row r="99" spans="1:27">
      <c r="A99" s="38">
        <v>44175</v>
      </c>
      <c r="B99" s="39" t="s">
        <v>175</v>
      </c>
      <c r="C99" s="37">
        <f t="shared" si="63"/>
        <v>610.15294500488119</v>
      </c>
      <c r="D99" s="39" t="s">
        <v>15</v>
      </c>
      <c r="E99" s="40">
        <v>614.6</v>
      </c>
      <c r="F99" s="40">
        <v>618</v>
      </c>
      <c r="G99" s="40">
        <v>0</v>
      </c>
      <c r="H99" s="40">
        <v>607.79999999999995</v>
      </c>
      <c r="I99" s="37">
        <f t="shared" si="110"/>
        <v>1452.1640091116074</v>
      </c>
      <c r="J99" s="41">
        <v>0</v>
      </c>
      <c r="K99" s="45">
        <f t="shared" si="111"/>
        <v>1452.1640091116074</v>
      </c>
      <c r="L99" s="48" t="s">
        <v>76</v>
      </c>
      <c r="X99" s="36"/>
      <c r="Y99" s="36"/>
      <c r="Z99" s="36"/>
      <c r="AA99" s="36"/>
    </row>
    <row r="100" spans="1:27">
      <c r="A100" s="38">
        <v>44174</v>
      </c>
      <c r="B100" s="39" t="s">
        <v>174</v>
      </c>
      <c r="C100" s="37">
        <f t="shared" si="63"/>
        <v>714.28571428571433</v>
      </c>
      <c r="D100" s="39" t="s">
        <v>15</v>
      </c>
      <c r="E100" s="40">
        <v>525</v>
      </c>
      <c r="F100" s="40">
        <v>530</v>
      </c>
      <c r="G100" s="40">
        <v>0</v>
      </c>
      <c r="H100" s="40">
        <v>519</v>
      </c>
      <c r="I100" s="37">
        <f t="shared" si="110"/>
        <v>2500</v>
      </c>
      <c r="J100" s="41">
        <v>0</v>
      </c>
      <c r="K100" s="45">
        <f t="shared" si="111"/>
        <v>2500</v>
      </c>
      <c r="L100" s="48" t="s">
        <v>32</v>
      </c>
      <c r="X100" s="36"/>
      <c r="Y100" s="36"/>
      <c r="Z100" s="36"/>
      <c r="AA100" s="36"/>
    </row>
    <row r="101" spans="1:27">
      <c r="A101" s="38">
        <v>44173</v>
      </c>
      <c r="B101" s="39" t="s">
        <v>72</v>
      </c>
      <c r="C101" s="37">
        <f t="shared" si="63"/>
        <v>1346.4991023339319</v>
      </c>
      <c r="D101" s="39" t="s">
        <v>15</v>
      </c>
      <c r="E101" s="40">
        <v>278.5</v>
      </c>
      <c r="F101" s="40">
        <v>280.5</v>
      </c>
      <c r="G101" s="40">
        <v>283</v>
      </c>
      <c r="H101" s="40">
        <v>279</v>
      </c>
      <c r="I101" s="37">
        <f t="shared" si="110"/>
        <v>1885.0987432675047</v>
      </c>
      <c r="J101" s="41">
        <f t="shared" ref="J101" si="112">(G101-E101)*C101*30/100</f>
        <v>1817.7737881508081</v>
      </c>
      <c r="K101" s="45">
        <f t="shared" si="111"/>
        <v>3702.872531418313</v>
      </c>
      <c r="L101" s="48" t="s">
        <v>33</v>
      </c>
      <c r="X101" s="36"/>
      <c r="Y101" s="36"/>
      <c r="Z101" s="36"/>
      <c r="AA101" s="36"/>
    </row>
    <row r="102" spans="1:27">
      <c r="A102" s="38">
        <v>44173</v>
      </c>
      <c r="B102" s="39" t="s">
        <v>172</v>
      </c>
      <c r="C102" s="37">
        <f t="shared" si="63"/>
        <v>2133.1058020477813</v>
      </c>
      <c r="D102" s="39" t="s">
        <v>15</v>
      </c>
      <c r="E102" s="40">
        <v>175.8</v>
      </c>
      <c r="F102" s="40">
        <v>176.65</v>
      </c>
      <c r="G102" s="40">
        <v>0</v>
      </c>
      <c r="H102" s="40">
        <v>173.5</v>
      </c>
      <c r="I102" s="37">
        <f t="shared" ref="I102:I107" si="113">(F102-E102)*C102*70/100</f>
        <v>1269.1979522184215</v>
      </c>
      <c r="J102" s="41">
        <v>0</v>
      </c>
      <c r="K102" s="45">
        <f t="shared" ref="K102:K107" si="114">I102+J102</f>
        <v>1269.1979522184215</v>
      </c>
      <c r="L102" s="48" t="s">
        <v>173</v>
      </c>
      <c r="X102" s="36"/>
      <c r="Y102" s="36"/>
      <c r="Z102" s="36"/>
      <c r="AA102" s="36"/>
    </row>
    <row r="103" spans="1:27">
      <c r="A103" s="38">
        <v>44172</v>
      </c>
      <c r="B103" s="39" t="s">
        <v>171</v>
      </c>
      <c r="C103" s="37">
        <f t="shared" si="63"/>
        <v>2459.0163934426228</v>
      </c>
      <c r="D103" s="39" t="s">
        <v>15</v>
      </c>
      <c r="E103" s="40">
        <v>152.5</v>
      </c>
      <c r="F103" s="40">
        <v>155</v>
      </c>
      <c r="G103" s="40">
        <v>0</v>
      </c>
      <c r="H103" s="40">
        <v>150</v>
      </c>
      <c r="I103" s="37">
        <f t="shared" si="113"/>
        <v>4303.2786885245905</v>
      </c>
      <c r="J103" s="41">
        <v>0</v>
      </c>
      <c r="K103" s="45">
        <f t="shared" si="114"/>
        <v>4303.2786885245905</v>
      </c>
      <c r="L103" s="48" t="s">
        <v>32</v>
      </c>
      <c r="X103" s="36"/>
      <c r="Y103" s="36"/>
      <c r="Z103" s="36"/>
      <c r="AA103" s="36"/>
    </row>
    <row r="104" spans="1:27">
      <c r="A104" s="38">
        <v>44172</v>
      </c>
      <c r="B104" s="39" t="s">
        <v>170</v>
      </c>
      <c r="C104" s="37">
        <f t="shared" si="63"/>
        <v>1241.7218543046358</v>
      </c>
      <c r="D104" s="39" t="s">
        <v>15</v>
      </c>
      <c r="E104" s="40">
        <v>302</v>
      </c>
      <c r="F104" s="40">
        <v>303</v>
      </c>
      <c r="G104" s="40">
        <v>0</v>
      </c>
      <c r="H104" s="40">
        <v>297</v>
      </c>
      <c r="I104" s="37">
        <f t="shared" si="113"/>
        <v>869.20529801324506</v>
      </c>
      <c r="J104" s="41">
        <v>0</v>
      </c>
      <c r="K104" s="45">
        <f t="shared" si="114"/>
        <v>869.20529801324506</v>
      </c>
      <c r="L104" s="48" t="s">
        <v>76</v>
      </c>
      <c r="X104" s="36"/>
      <c r="Y104" s="36"/>
      <c r="Z104" s="36"/>
      <c r="AA104" s="36"/>
    </row>
    <row r="105" spans="1:27">
      <c r="A105" s="38">
        <v>44168</v>
      </c>
      <c r="B105" s="39" t="s">
        <v>169</v>
      </c>
      <c r="C105" s="37">
        <f t="shared" si="63"/>
        <v>1344.0860215053763</v>
      </c>
      <c r="D105" s="39" t="s">
        <v>15</v>
      </c>
      <c r="E105" s="40">
        <v>279</v>
      </c>
      <c r="F105" s="40">
        <v>282</v>
      </c>
      <c r="G105" s="40">
        <v>0</v>
      </c>
      <c r="H105" s="40">
        <v>275</v>
      </c>
      <c r="I105" s="37">
        <f t="shared" si="113"/>
        <v>2822.5806451612902</v>
      </c>
      <c r="J105" s="41">
        <v>0</v>
      </c>
      <c r="K105" s="45">
        <f t="shared" si="114"/>
        <v>2822.5806451612902</v>
      </c>
      <c r="L105" s="48" t="s">
        <v>32</v>
      </c>
      <c r="X105" s="36"/>
      <c r="Y105" s="36"/>
      <c r="Z105" s="36"/>
      <c r="AA105" s="36"/>
    </row>
    <row r="106" spans="1:27">
      <c r="A106" s="38">
        <v>44168</v>
      </c>
      <c r="B106" s="39" t="s">
        <v>168</v>
      </c>
      <c r="C106" s="37">
        <f t="shared" si="63"/>
        <v>1071.4285714285713</v>
      </c>
      <c r="D106" s="39" t="s">
        <v>15</v>
      </c>
      <c r="E106" s="40">
        <v>350</v>
      </c>
      <c r="F106" s="40">
        <v>353</v>
      </c>
      <c r="G106" s="40">
        <v>0</v>
      </c>
      <c r="H106" s="40">
        <v>346</v>
      </c>
      <c r="I106" s="37">
        <f t="shared" si="113"/>
        <v>2249.9999999999995</v>
      </c>
      <c r="J106" s="41">
        <v>0</v>
      </c>
      <c r="K106" s="45">
        <f t="shared" si="114"/>
        <v>2249.9999999999995</v>
      </c>
      <c r="L106" s="48" t="s">
        <v>32</v>
      </c>
      <c r="X106" s="36"/>
      <c r="Y106" s="36"/>
      <c r="Z106" s="36"/>
      <c r="AA106" s="36"/>
    </row>
    <row r="107" spans="1:27">
      <c r="A107" s="38">
        <v>44167</v>
      </c>
      <c r="B107" s="39" t="s">
        <v>167</v>
      </c>
      <c r="C107" s="37">
        <f t="shared" si="63"/>
        <v>787.81512605042019</v>
      </c>
      <c r="D107" s="39" t="s">
        <v>15</v>
      </c>
      <c r="E107" s="40">
        <v>476</v>
      </c>
      <c r="F107" s="40">
        <v>480</v>
      </c>
      <c r="G107" s="40">
        <v>484</v>
      </c>
      <c r="H107" s="40">
        <v>470</v>
      </c>
      <c r="I107" s="37">
        <f t="shared" si="113"/>
        <v>2205.8823529411766</v>
      </c>
      <c r="J107" s="41">
        <f t="shared" ref="J107" si="115">(G107-E107)*C107*30/100</f>
        <v>1890.7563025210084</v>
      </c>
      <c r="K107" s="45">
        <f t="shared" si="114"/>
        <v>4096.6386554621849</v>
      </c>
      <c r="L107" s="48" t="s">
        <v>33</v>
      </c>
      <c r="X107" s="36"/>
      <c r="Y107" s="36"/>
      <c r="Z107" s="36"/>
      <c r="AA107" s="36"/>
    </row>
    <row r="108" spans="1:27">
      <c r="A108" s="38">
        <v>44167</v>
      </c>
      <c r="B108" s="39" t="s">
        <v>166</v>
      </c>
      <c r="C108" s="37">
        <f t="shared" si="63"/>
        <v>425.1700680272109</v>
      </c>
      <c r="D108" s="39" t="s">
        <v>15</v>
      </c>
      <c r="E108" s="40">
        <v>882</v>
      </c>
      <c r="F108" s="40">
        <v>890</v>
      </c>
      <c r="G108" s="40">
        <v>899</v>
      </c>
      <c r="H108" s="40">
        <v>872</v>
      </c>
      <c r="I108" s="37">
        <f t="shared" ref="I108" si="116">(F108-E108)*C108*70/100</f>
        <v>2380.9523809523812</v>
      </c>
      <c r="J108" s="41">
        <f t="shared" ref="J108" si="117">(G108-E108)*C108*30/100</f>
        <v>2168.3673469387754</v>
      </c>
      <c r="K108" s="45">
        <f t="shared" ref="K108" si="118">I108+J108</f>
        <v>4549.3197278911566</v>
      </c>
      <c r="L108" s="48" t="s">
        <v>33</v>
      </c>
      <c r="X108" s="36"/>
      <c r="Y108" s="36"/>
      <c r="Z108" s="36"/>
      <c r="AA108" s="36"/>
    </row>
    <row r="109" spans="1:27">
      <c r="A109" s="49"/>
      <c r="B109" s="50"/>
      <c r="C109" s="50"/>
      <c r="D109" s="50"/>
      <c r="E109" s="52"/>
      <c r="F109" s="52"/>
      <c r="G109" s="52"/>
      <c r="H109" s="52"/>
      <c r="I109" s="51"/>
      <c r="J109" s="53"/>
      <c r="K109" s="54">
        <f>SUM(K89:K108)</f>
        <v>41120.387839910785</v>
      </c>
      <c r="L109" s="55"/>
      <c r="X109" s="36"/>
      <c r="Y109" s="36"/>
      <c r="Z109" s="36"/>
      <c r="AA109" s="36"/>
    </row>
    <row r="110" spans="1:27">
      <c r="A110" s="38">
        <v>44162</v>
      </c>
      <c r="B110" s="39" t="s">
        <v>165</v>
      </c>
      <c r="C110" s="37">
        <f t="shared" si="63"/>
        <v>1302.0833333333333</v>
      </c>
      <c r="D110" s="39" t="s">
        <v>15</v>
      </c>
      <c r="E110" s="40">
        <v>288</v>
      </c>
      <c r="F110" s="40">
        <v>285.5</v>
      </c>
      <c r="G110" s="40">
        <v>0</v>
      </c>
      <c r="H110" s="40">
        <v>285.5</v>
      </c>
      <c r="I110" s="37">
        <f t="shared" ref="I110:I111" si="119">(F110-E110)*C110*70/100</f>
        <v>-2278.645833333333</v>
      </c>
      <c r="J110" s="41">
        <v>0</v>
      </c>
      <c r="K110" s="45">
        <f t="shared" ref="K110:K111" si="120">I110+J110</f>
        <v>-2278.645833333333</v>
      </c>
      <c r="L110" s="48" t="s">
        <v>11</v>
      </c>
      <c r="X110" s="36"/>
      <c r="Y110" s="36"/>
      <c r="Z110" s="36"/>
      <c r="AA110" s="36"/>
    </row>
    <row r="111" spans="1:27">
      <c r="A111" s="38">
        <v>44161</v>
      </c>
      <c r="B111" s="39" t="s">
        <v>164</v>
      </c>
      <c r="C111" s="37">
        <f t="shared" si="63"/>
        <v>352.11267605633805</v>
      </c>
      <c r="D111" s="39" t="s">
        <v>15</v>
      </c>
      <c r="E111" s="40">
        <v>1065</v>
      </c>
      <c r="F111" s="40">
        <v>1075</v>
      </c>
      <c r="G111" s="40">
        <v>1085</v>
      </c>
      <c r="H111" s="40">
        <v>1054</v>
      </c>
      <c r="I111" s="37">
        <f t="shared" si="119"/>
        <v>2464.7887323943664</v>
      </c>
      <c r="J111" s="41">
        <f t="shared" ref="J111" si="121">(G111-E111)*C111*30/100</f>
        <v>2112.6760563380285</v>
      </c>
      <c r="K111" s="45">
        <f t="shared" si="120"/>
        <v>4577.4647887323954</v>
      </c>
      <c r="L111" s="48" t="s">
        <v>33</v>
      </c>
      <c r="X111" s="36"/>
      <c r="Y111" s="36"/>
      <c r="Z111" s="36"/>
      <c r="AA111" s="36"/>
    </row>
    <row r="112" spans="1:27">
      <c r="A112" s="38">
        <v>44160</v>
      </c>
      <c r="B112" s="39" t="s">
        <v>138</v>
      </c>
      <c r="C112" s="37">
        <f t="shared" si="63"/>
        <v>1093.2944606413994</v>
      </c>
      <c r="D112" s="39" t="s">
        <v>15</v>
      </c>
      <c r="E112" s="40">
        <v>343</v>
      </c>
      <c r="F112" s="40">
        <v>346</v>
      </c>
      <c r="G112" s="40">
        <v>350</v>
      </c>
      <c r="H112" s="40">
        <v>339</v>
      </c>
      <c r="I112" s="37">
        <f t="shared" ref="I112" si="122">(F112-E112)*C112*70/100</f>
        <v>2295.9183673469388</v>
      </c>
      <c r="J112" s="41">
        <f t="shared" ref="J112" si="123">(G112-E112)*C112*30/100</f>
        <v>2295.9183673469388</v>
      </c>
      <c r="K112" s="45">
        <f t="shared" ref="K112" si="124">I112+J112</f>
        <v>4591.8367346938776</v>
      </c>
      <c r="L112" s="48" t="s">
        <v>33</v>
      </c>
      <c r="X112" s="36"/>
      <c r="Y112" s="36"/>
      <c r="Z112" s="36"/>
      <c r="AA112" s="36"/>
    </row>
    <row r="113" spans="1:27">
      <c r="A113" s="38">
        <v>44159</v>
      </c>
      <c r="B113" s="39" t="s">
        <v>163</v>
      </c>
      <c r="C113" s="37">
        <f t="shared" si="63"/>
        <v>1083.8150289017342</v>
      </c>
      <c r="D113" s="39" t="s">
        <v>15</v>
      </c>
      <c r="E113" s="40">
        <v>346</v>
      </c>
      <c r="F113" s="40">
        <v>349</v>
      </c>
      <c r="G113" s="40">
        <v>353</v>
      </c>
      <c r="H113" s="40">
        <v>342</v>
      </c>
      <c r="I113" s="37">
        <f t="shared" ref="I113" si="125">(F113-E113)*C113*70/100</f>
        <v>2276.011560693642</v>
      </c>
      <c r="J113" s="41">
        <f t="shared" ref="J113" si="126">(G113-E113)*C113*30/100</f>
        <v>2276.011560693642</v>
      </c>
      <c r="K113" s="45">
        <f t="shared" ref="K113" si="127">I113+J113</f>
        <v>4552.0231213872839</v>
      </c>
      <c r="L113" s="48" t="s">
        <v>33</v>
      </c>
      <c r="X113" s="36"/>
      <c r="Y113" s="36"/>
      <c r="Z113" s="36"/>
      <c r="AA113" s="36"/>
    </row>
    <row r="114" spans="1:27">
      <c r="A114" s="38">
        <v>44159</v>
      </c>
      <c r="B114" s="39" t="s">
        <v>138</v>
      </c>
      <c r="C114" s="37">
        <f t="shared" si="63"/>
        <v>1262.6262626262626</v>
      </c>
      <c r="D114" s="39" t="s">
        <v>15</v>
      </c>
      <c r="E114" s="40">
        <v>297</v>
      </c>
      <c r="F114" s="40">
        <v>294.5</v>
      </c>
      <c r="G114" s="40">
        <v>0</v>
      </c>
      <c r="H114" s="40">
        <v>294.5</v>
      </c>
      <c r="I114" s="37">
        <f t="shared" ref="I114:I120" si="128">(F114-E114)*C114*70/100</f>
        <v>-2209.5959595959594</v>
      </c>
      <c r="J114" s="41">
        <v>0</v>
      </c>
      <c r="K114" s="45">
        <f t="shared" ref="K114:K120" si="129">I114+J114</f>
        <v>-2209.5959595959594</v>
      </c>
      <c r="L114" s="48" t="s">
        <v>11</v>
      </c>
      <c r="X114" s="36"/>
      <c r="Y114" s="36"/>
      <c r="Z114" s="36"/>
      <c r="AA114" s="36"/>
    </row>
    <row r="115" spans="1:27">
      <c r="A115" s="38">
        <v>44158</v>
      </c>
      <c r="B115" s="39" t="s">
        <v>162</v>
      </c>
      <c r="C115" s="37">
        <f t="shared" si="63"/>
        <v>222.55192878338278</v>
      </c>
      <c r="D115" s="39" t="s">
        <v>15</v>
      </c>
      <c r="E115" s="40">
        <v>1685</v>
      </c>
      <c r="F115" s="40">
        <v>1697</v>
      </c>
      <c r="G115" s="40">
        <v>0</v>
      </c>
      <c r="H115" s="40">
        <v>1668</v>
      </c>
      <c r="I115" s="37">
        <f t="shared" si="128"/>
        <v>1869.4362017804153</v>
      </c>
      <c r="J115" s="41">
        <v>0</v>
      </c>
      <c r="K115" s="45">
        <f t="shared" si="129"/>
        <v>1869.4362017804153</v>
      </c>
      <c r="L115" s="48" t="s">
        <v>76</v>
      </c>
      <c r="X115" s="36"/>
      <c r="Y115" s="36"/>
      <c r="Z115" s="36"/>
      <c r="AA115" s="36"/>
    </row>
    <row r="116" spans="1:27">
      <c r="A116" s="38">
        <v>44158</v>
      </c>
      <c r="B116" s="39" t="s">
        <v>161</v>
      </c>
      <c r="C116" s="37">
        <f t="shared" si="63"/>
        <v>2435.0649350649351</v>
      </c>
      <c r="D116" s="39" t="s">
        <v>15</v>
      </c>
      <c r="E116" s="40">
        <v>154</v>
      </c>
      <c r="F116" s="40">
        <v>156</v>
      </c>
      <c r="G116" s="40">
        <v>0</v>
      </c>
      <c r="H116" s="40">
        <v>151.80000000000001</v>
      </c>
      <c r="I116" s="37">
        <f t="shared" si="128"/>
        <v>3409.090909090909</v>
      </c>
      <c r="J116" s="41">
        <v>0</v>
      </c>
      <c r="K116" s="45">
        <f t="shared" si="129"/>
        <v>3409.090909090909</v>
      </c>
      <c r="L116" s="48" t="s">
        <v>32</v>
      </c>
      <c r="X116" s="36"/>
      <c r="Y116" s="36"/>
      <c r="Z116" s="36"/>
      <c r="AA116" s="36"/>
    </row>
    <row r="117" spans="1:27">
      <c r="A117" s="38">
        <v>44154</v>
      </c>
      <c r="B117" s="39" t="s">
        <v>160</v>
      </c>
      <c r="C117" s="37">
        <f t="shared" si="63"/>
        <v>141.50943396226415</v>
      </c>
      <c r="D117" s="39" t="s">
        <v>15</v>
      </c>
      <c r="E117" s="40">
        <v>2650</v>
      </c>
      <c r="F117" s="40">
        <v>2700</v>
      </c>
      <c r="G117" s="40">
        <v>0</v>
      </c>
      <c r="H117" s="40">
        <v>26000</v>
      </c>
      <c r="I117" s="37">
        <f t="shared" si="128"/>
        <v>4952.830188679246</v>
      </c>
      <c r="J117" s="41">
        <v>0</v>
      </c>
      <c r="K117" s="45">
        <f t="shared" si="129"/>
        <v>4952.830188679246</v>
      </c>
      <c r="L117" s="48" t="s">
        <v>32</v>
      </c>
      <c r="X117" s="36"/>
      <c r="Y117" s="36"/>
      <c r="Z117" s="36"/>
      <c r="AA117" s="36"/>
    </row>
    <row r="118" spans="1:27">
      <c r="A118" s="38">
        <v>44153</v>
      </c>
      <c r="B118" s="39" t="s">
        <v>145</v>
      </c>
      <c r="C118" s="37">
        <f t="shared" si="63"/>
        <v>928.21782178217825</v>
      </c>
      <c r="D118" s="39" t="s">
        <v>15</v>
      </c>
      <c r="E118" s="40">
        <v>404</v>
      </c>
      <c r="F118" s="40">
        <v>395</v>
      </c>
      <c r="G118" s="40">
        <v>0</v>
      </c>
      <c r="H118" s="40">
        <v>395</v>
      </c>
      <c r="I118" s="37">
        <f>(F118-E118)*C118</f>
        <v>-8353.9603960396034</v>
      </c>
      <c r="J118" s="41">
        <v>0</v>
      </c>
      <c r="K118" s="45">
        <f t="shared" si="129"/>
        <v>-8353.9603960396034</v>
      </c>
      <c r="L118" s="48" t="s">
        <v>11</v>
      </c>
      <c r="X118" s="36"/>
      <c r="Y118" s="36"/>
      <c r="Z118" s="36"/>
      <c r="AA118" s="36"/>
    </row>
    <row r="119" spans="1:27">
      <c r="A119" s="38">
        <v>44152</v>
      </c>
      <c r="B119" s="39" t="s">
        <v>158</v>
      </c>
      <c r="C119" s="37">
        <f t="shared" si="63"/>
        <v>1969.5378151260504</v>
      </c>
      <c r="D119" s="39" t="s">
        <v>15</v>
      </c>
      <c r="E119" s="40">
        <v>190.4</v>
      </c>
      <c r="F119" s="40">
        <v>190</v>
      </c>
      <c r="G119" s="40">
        <v>0</v>
      </c>
      <c r="H119" s="40">
        <v>186</v>
      </c>
      <c r="I119" s="37">
        <f>(F119-E119)*C119</f>
        <v>-787.81512605043133</v>
      </c>
      <c r="J119" s="41">
        <v>0</v>
      </c>
      <c r="K119" s="45">
        <f t="shared" si="129"/>
        <v>-787.81512605043133</v>
      </c>
      <c r="L119" s="48" t="s">
        <v>159</v>
      </c>
      <c r="X119" s="36"/>
      <c r="Y119" s="36"/>
      <c r="Z119" s="36"/>
      <c r="AA119" s="36"/>
    </row>
    <row r="120" spans="1:27">
      <c r="A120" s="38">
        <v>44152</v>
      </c>
      <c r="B120" s="39" t="s">
        <v>74</v>
      </c>
      <c r="C120" s="37">
        <f t="shared" si="63"/>
        <v>1494.0239043824702</v>
      </c>
      <c r="D120" s="39" t="s">
        <v>15</v>
      </c>
      <c r="E120" s="40">
        <v>251</v>
      </c>
      <c r="F120" s="40">
        <v>255</v>
      </c>
      <c r="G120" s="40">
        <v>260</v>
      </c>
      <c r="H120" s="40">
        <v>246</v>
      </c>
      <c r="I120" s="37">
        <f t="shared" si="128"/>
        <v>4183.2669322709162</v>
      </c>
      <c r="J120" s="41">
        <f t="shared" ref="J120" si="130">(G120-E120)*C120*30/100</f>
        <v>4033.8645418326691</v>
      </c>
      <c r="K120" s="45">
        <f t="shared" si="129"/>
        <v>8217.1314741035858</v>
      </c>
      <c r="L120" s="48" t="s">
        <v>33</v>
      </c>
      <c r="X120" s="36"/>
      <c r="Y120" s="36"/>
      <c r="Z120" s="36"/>
      <c r="AA120" s="36"/>
    </row>
    <row r="121" spans="1:27">
      <c r="A121" s="38">
        <v>44145</v>
      </c>
      <c r="B121" s="39" t="s">
        <v>121</v>
      </c>
      <c r="C121" s="37">
        <f t="shared" si="63"/>
        <v>446.42857142857144</v>
      </c>
      <c r="D121" s="39" t="s">
        <v>15</v>
      </c>
      <c r="E121" s="40">
        <v>840</v>
      </c>
      <c r="F121" s="40">
        <v>848</v>
      </c>
      <c r="G121" s="40">
        <v>858</v>
      </c>
      <c r="H121" s="40">
        <v>830</v>
      </c>
      <c r="I121" s="37">
        <f t="shared" ref="I121" si="131">(F121-E121)*C121*70/100</f>
        <v>2500</v>
      </c>
      <c r="J121" s="41">
        <f t="shared" ref="J121" si="132">(G121-E121)*C121*30/100</f>
        <v>2410.7142857142858</v>
      </c>
      <c r="K121" s="45">
        <f t="shared" ref="K121" si="133">I121+J121</f>
        <v>4910.7142857142862</v>
      </c>
      <c r="L121" s="48" t="s">
        <v>33</v>
      </c>
      <c r="X121" s="36"/>
      <c r="Y121" s="36"/>
      <c r="Z121" s="36"/>
      <c r="AA121" s="36"/>
    </row>
    <row r="122" spans="1:27">
      <c r="A122" s="38">
        <v>44140</v>
      </c>
      <c r="B122" s="39" t="s">
        <v>157</v>
      </c>
      <c r="C122" s="37">
        <f t="shared" si="63"/>
        <v>1171.875</v>
      </c>
      <c r="D122" s="39" t="s">
        <v>15</v>
      </c>
      <c r="E122" s="40">
        <v>320</v>
      </c>
      <c r="F122" s="40">
        <v>320</v>
      </c>
      <c r="G122" s="40">
        <v>0</v>
      </c>
      <c r="H122" s="40">
        <v>316</v>
      </c>
      <c r="I122" s="37">
        <f t="shared" ref="I122:I124" si="134">(F122-E122)*C122*70/100</f>
        <v>0</v>
      </c>
      <c r="J122" s="41">
        <v>0</v>
      </c>
      <c r="K122" s="45">
        <v>0</v>
      </c>
      <c r="L122" s="48" t="s">
        <v>48</v>
      </c>
      <c r="X122" s="36"/>
      <c r="Y122" s="36"/>
      <c r="Z122" s="36"/>
      <c r="AA122" s="36"/>
    </row>
    <row r="123" spans="1:27">
      <c r="A123" s="38">
        <v>44140</v>
      </c>
      <c r="B123" s="39" t="s">
        <v>141</v>
      </c>
      <c r="C123" s="37">
        <f t="shared" si="63"/>
        <v>1148.5451761102604</v>
      </c>
      <c r="D123" s="39" t="s">
        <v>15</v>
      </c>
      <c r="E123" s="40">
        <v>326.5</v>
      </c>
      <c r="F123" s="40">
        <v>330</v>
      </c>
      <c r="G123" s="40">
        <v>0</v>
      </c>
      <c r="H123" s="40">
        <v>323</v>
      </c>
      <c r="I123" s="37">
        <f t="shared" si="134"/>
        <v>2813.9356814701378</v>
      </c>
      <c r="J123" s="41">
        <v>0</v>
      </c>
      <c r="K123" s="45">
        <f t="shared" ref="K123:K124" si="135">I123+J123</f>
        <v>2813.9356814701378</v>
      </c>
      <c r="L123" s="48" t="s">
        <v>32</v>
      </c>
      <c r="X123" s="36"/>
      <c r="Y123" s="36"/>
      <c r="Z123" s="36"/>
      <c r="AA123" s="36"/>
    </row>
    <row r="124" spans="1:27">
      <c r="A124" s="38">
        <v>44138</v>
      </c>
      <c r="B124" s="39" t="s">
        <v>139</v>
      </c>
      <c r="C124" s="37">
        <f t="shared" si="63"/>
        <v>773.19587628865975</v>
      </c>
      <c r="D124" s="39" t="s">
        <v>15</v>
      </c>
      <c r="E124" s="40">
        <v>485</v>
      </c>
      <c r="F124" s="40">
        <v>490</v>
      </c>
      <c r="G124" s="40">
        <v>495</v>
      </c>
      <c r="H124" s="40">
        <v>478.5</v>
      </c>
      <c r="I124" s="37">
        <f t="shared" si="134"/>
        <v>2706.1855670103091</v>
      </c>
      <c r="J124" s="41">
        <f t="shared" ref="J124" si="136">(G124-E124)*C124*30/100</f>
        <v>2319.5876288659792</v>
      </c>
      <c r="K124" s="45">
        <f t="shared" si="135"/>
        <v>5025.7731958762888</v>
      </c>
      <c r="L124" s="48" t="s">
        <v>33</v>
      </c>
      <c r="X124" s="36"/>
      <c r="Y124" s="36"/>
      <c r="Z124" s="36"/>
      <c r="AA124" s="36"/>
    </row>
    <row r="125" spans="1:27">
      <c r="A125" s="38">
        <v>44138</v>
      </c>
      <c r="B125" s="39" t="s">
        <v>156</v>
      </c>
      <c r="C125" s="37">
        <f t="shared" ref="C125:C188" si="137">150000*2.5/E125</f>
        <v>168.84286357496623</v>
      </c>
      <c r="D125" s="39" t="s">
        <v>15</v>
      </c>
      <c r="E125" s="40">
        <v>2221</v>
      </c>
      <c r="F125" s="40">
        <v>2250</v>
      </c>
      <c r="G125" s="40">
        <v>0</v>
      </c>
      <c r="H125" s="40">
        <v>2195</v>
      </c>
      <c r="I125" s="37">
        <f t="shared" ref="I125:I132" si="138">(F125-E125)*C125*70/100</f>
        <v>3427.5101305718144</v>
      </c>
      <c r="J125" s="41">
        <v>0</v>
      </c>
      <c r="K125" s="45">
        <f t="shared" ref="K125:K132" si="139">I125+J125</f>
        <v>3427.5101305718144</v>
      </c>
      <c r="L125" s="48" t="s">
        <v>32</v>
      </c>
      <c r="X125" s="36"/>
      <c r="Y125" s="36"/>
      <c r="Z125" s="36"/>
      <c r="AA125" s="36"/>
    </row>
    <row r="126" spans="1:27">
      <c r="A126" s="38">
        <v>44137</v>
      </c>
      <c r="B126" s="39" t="s">
        <v>82</v>
      </c>
      <c r="C126" s="37">
        <f t="shared" si="137"/>
        <v>344.0366972477064</v>
      </c>
      <c r="D126" s="39" t="s">
        <v>15</v>
      </c>
      <c r="E126" s="40">
        <v>1090</v>
      </c>
      <c r="F126" s="40">
        <v>1100</v>
      </c>
      <c r="G126" s="40">
        <v>0</v>
      </c>
      <c r="H126" s="40">
        <v>1078</v>
      </c>
      <c r="I126" s="37">
        <f t="shared" si="138"/>
        <v>2408.2568807339449</v>
      </c>
      <c r="J126" s="41">
        <v>0</v>
      </c>
      <c r="K126" s="45">
        <f t="shared" si="139"/>
        <v>2408.2568807339449</v>
      </c>
      <c r="L126" s="48" t="s">
        <v>32</v>
      </c>
      <c r="X126" s="36"/>
      <c r="Y126" s="36"/>
      <c r="Z126" s="36"/>
      <c r="AA126" s="36"/>
    </row>
    <row r="127" spans="1:27">
      <c r="A127" s="49"/>
      <c r="B127" s="50"/>
      <c r="C127" s="50"/>
      <c r="D127" s="50"/>
      <c r="E127" s="52"/>
      <c r="F127" s="52"/>
      <c r="G127" s="52"/>
      <c r="H127" s="52"/>
      <c r="I127" s="51"/>
      <c r="J127" s="53"/>
      <c r="K127" s="54">
        <f>SUM(K110:K126)</f>
        <v>37125.986277814867</v>
      </c>
      <c r="L127" s="55"/>
      <c r="X127" s="36"/>
      <c r="Y127" s="36"/>
      <c r="Z127" s="36"/>
      <c r="AA127" s="36"/>
    </row>
    <row r="128" spans="1:27">
      <c r="A128" s="38">
        <v>44134</v>
      </c>
      <c r="B128" s="39" t="s">
        <v>155</v>
      </c>
      <c r="C128" s="37">
        <f t="shared" si="137"/>
        <v>273.42325920524974</v>
      </c>
      <c r="D128" s="39" t="s">
        <v>15</v>
      </c>
      <c r="E128" s="40">
        <v>1371.5</v>
      </c>
      <c r="F128" s="40">
        <v>1383</v>
      </c>
      <c r="G128" s="40">
        <v>0</v>
      </c>
      <c r="H128" s="40">
        <v>1359</v>
      </c>
      <c r="I128" s="37">
        <f t="shared" si="138"/>
        <v>2201.0572366022602</v>
      </c>
      <c r="J128" s="41">
        <v>0</v>
      </c>
      <c r="K128" s="45">
        <f t="shared" si="139"/>
        <v>2201.0572366022602</v>
      </c>
      <c r="L128" s="48" t="s">
        <v>69</v>
      </c>
      <c r="X128" s="36"/>
      <c r="Y128" s="36"/>
      <c r="Z128" s="36"/>
      <c r="AA128" s="36"/>
    </row>
    <row r="129" spans="1:27">
      <c r="A129" s="38">
        <v>44131</v>
      </c>
      <c r="B129" s="39" t="s">
        <v>120</v>
      </c>
      <c r="C129" s="37">
        <f t="shared" si="137"/>
        <v>528.16901408450701</v>
      </c>
      <c r="D129" s="39" t="s">
        <v>28</v>
      </c>
      <c r="E129" s="40">
        <v>710</v>
      </c>
      <c r="F129" s="40">
        <v>707</v>
      </c>
      <c r="G129" s="40">
        <v>0</v>
      </c>
      <c r="H129" s="40">
        <v>717</v>
      </c>
      <c r="I129" s="37">
        <f>(E129-F129)*C129*70/100</f>
        <v>1109.1549295774646</v>
      </c>
      <c r="J129" s="41">
        <v>0</v>
      </c>
      <c r="K129" s="45">
        <f t="shared" si="139"/>
        <v>1109.1549295774646</v>
      </c>
      <c r="L129" s="48" t="s">
        <v>76</v>
      </c>
      <c r="X129" s="36"/>
      <c r="Y129" s="36"/>
      <c r="Z129" s="36"/>
      <c r="AA129" s="36"/>
    </row>
    <row r="130" spans="1:27">
      <c r="A130" s="38">
        <v>44126</v>
      </c>
      <c r="B130" s="39" t="s">
        <v>154</v>
      </c>
      <c r="C130" s="37">
        <f t="shared" si="137"/>
        <v>484.18334409296318</v>
      </c>
      <c r="D130" s="39" t="s">
        <v>15</v>
      </c>
      <c r="E130" s="40">
        <v>774.5</v>
      </c>
      <c r="F130" s="40">
        <v>782</v>
      </c>
      <c r="G130" s="40">
        <v>0</v>
      </c>
      <c r="H130" s="40">
        <v>760</v>
      </c>
      <c r="I130" s="37">
        <f t="shared" si="138"/>
        <v>2541.9625564880566</v>
      </c>
      <c r="J130" s="41">
        <v>0</v>
      </c>
      <c r="K130" s="45">
        <f t="shared" si="139"/>
        <v>2541.9625564880566</v>
      </c>
      <c r="L130" s="48" t="s">
        <v>32</v>
      </c>
      <c r="X130" s="36"/>
      <c r="Y130" s="36"/>
      <c r="Z130" s="36"/>
      <c r="AA130" s="36"/>
    </row>
    <row r="131" spans="1:27">
      <c r="A131" s="38">
        <v>44124</v>
      </c>
      <c r="B131" s="39" t="s">
        <v>153</v>
      </c>
      <c r="C131" s="37">
        <f t="shared" si="137"/>
        <v>453.44619105199519</v>
      </c>
      <c r="D131" s="39" t="s">
        <v>15</v>
      </c>
      <c r="E131" s="40">
        <v>827</v>
      </c>
      <c r="F131" s="40">
        <v>835</v>
      </c>
      <c r="G131" s="40">
        <v>0</v>
      </c>
      <c r="H131" s="40">
        <v>817</v>
      </c>
      <c r="I131" s="37">
        <f t="shared" si="138"/>
        <v>2539.2986698911727</v>
      </c>
      <c r="J131" s="41">
        <v>0</v>
      </c>
      <c r="K131" s="45">
        <f t="shared" si="139"/>
        <v>2539.2986698911727</v>
      </c>
      <c r="L131" s="48" t="s">
        <v>32</v>
      </c>
      <c r="X131" s="36"/>
      <c r="Y131" s="36"/>
      <c r="Z131" s="36"/>
      <c r="AA131" s="36"/>
    </row>
    <row r="132" spans="1:27">
      <c r="A132" s="38">
        <v>44123</v>
      </c>
      <c r="B132" s="39" t="s">
        <v>152</v>
      </c>
      <c r="C132" s="37">
        <f t="shared" si="137"/>
        <v>680.58076225045374</v>
      </c>
      <c r="D132" s="39" t="s">
        <v>15</v>
      </c>
      <c r="E132" s="40">
        <v>551</v>
      </c>
      <c r="F132" s="40">
        <v>556</v>
      </c>
      <c r="G132" s="40">
        <v>562</v>
      </c>
      <c r="H132" s="40">
        <v>545</v>
      </c>
      <c r="I132" s="37">
        <f t="shared" si="138"/>
        <v>2382.0326678765878</v>
      </c>
      <c r="J132" s="41">
        <f t="shared" ref="J132" si="140">(G132-E132)*C132*30/100</f>
        <v>2245.9165154264974</v>
      </c>
      <c r="K132" s="45">
        <f t="shared" si="139"/>
        <v>4627.9491833030852</v>
      </c>
      <c r="L132" s="48" t="s">
        <v>33</v>
      </c>
      <c r="X132" s="36"/>
      <c r="Y132" s="36"/>
      <c r="Z132" s="36"/>
      <c r="AA132" s="36"/>
    </row>
    <row r="133" spans="1:27">
      <c r="A133" s="38">
        <v>44120</v>
      </c>
      <c r="B133" s="39" t="s">
        <v>151</v>
      </c>
      <c r="C133" s="37">
        <f t="shared" si="137"/>
        <v>976.81687939567598</v>
      </c>
      <c r="D133" s="39" t="s">
        <v>15</v>
      </c>
      <c r="E133" s="40">
        <v>383.9</v>
      </c>
      <c r="F133" s="40">
        <v>387</v>
      </c>
      <c r="G133" s="40">
        <v>389.7</v>
      </c>
      <c r="H133" s="40">
        <v>380.8</v>
      </c>
      <c r="I133" s="37">
        <f t="shared" ref="I133" si="141">(F133-E133)*C133*70/100</f>
        <v>2119.6926282886325</v>
      </c>
      <c r="J133" s="41">
        <f t="shared" ref="J133" si="142">(G133-E133)*C133*30/100</f>
        <v>1699.6613701484794</v>
      </c>
      <c r="K133" s="45">
        <f t="shared" ref="K133" si="143">I133+J133</f>
        <v>3819.3539984371118</v>
      </c>
      <c r="L133" s="48" t="s">
        <v>33</v>
      </c>
      <c r="X133" s="36"/>
      <c r="Y133" s="36"/>
      <c r="Z133" s="36"/>
      <c r="AA133" s="36"/>
    </row>
    <row r="134" spans="1:27">
      <c r="A134" s="38">
        <v>44120</v>
      </c>
      <c r="B134" s="39" t="s">
        <v>149</v>
      </c>
      <c r="C134" s="37">
        <f t="shared" si="137"/>
        <v>1077.5862068965516</v>
      </c>
      <c r="D134" s="39" t="s">
        <v>15</v>
      </c>
      <c r="E134" s="40">
        <v>348</v>
      </c>
      <c r="F134" s="40">
        <v>348</v>
      </c>
      <c r="G134" s="40">
        <v>0</v>
      </c>
      <c r="H134" s="40">
        <v>344</v>
      </c>
      <c r="I134" s="37">
        <f t="shared" ref="I134:I135" si="144">(F134-E134)*C134*70/100</f>
        <v>0</v>
      </c>
      <c r="J134" s="41">
        <v>0</v>
      </c>
      <c r="K134" s="45">
        <f t="shared" ref="K134:K135" si="145">I134+J134</f>
        <v>0</v>
      </c>
      <c r="L134" s="48" t="s">
        <v>150</v>
      </c>
      <c r="X134" s="36"/>
      <c r="Y134" s="36"/>
      <c r="Z134" s="36"/>
      <c r="AA134" s="36"/>
    </row>
    <row r="135" spans="1:27">
      <c r="A135" s="38">
        <v>44117</v>
      </c>
      <c r="B135" s="39" t="s">
        <v>148</v>
      </c>
      <c r="C135" s="37">
        <f t="shared" si="137"/>
        <v>551.47058823529414</v>
      </c>
      <c r="D135" s="39" t="s">
        <v>15</v>
      </c>
      <c r="E135" s="40">
        <v>680</v>
      </c>
      <c r="F135" s="40">
        <v>686</v>
      </c>
      <c r="G135" s="40">
        <v>692</v>
      </c>
      <c r="H135" s="40">
        <v>973</v>
      </c>
      <c r="I135" s="37">
        <f t="shared" si="144"/>
        <v>2316.1764705882356</v>
      </c>
      <c r="J135" s="41">
        <f t="shared" ref="J135" si="146">(G135-E135)*C135*30/100</f>
        <v>1985.294117647059</v>
      </c>
      <c r="K135" s="45">
        <f t="shared" si="145"/>
        <v>4301.4705882352946</v>
      </c>
      <c r="L135" s="48" t="s">
        <v>33</v>
      </c>
      <c r="X135" s="36"/>
      <c r="Y135" s="36"/>
      <c r="Z135" s="36"/>
      <c r="AA135" s="36"/>
    </row>
    <row r="136" spans="1:27">
      <c r="A136" s="38">
        <v>44116</v>
      </c>
      <c r="B136" s="39" t="s">
        <v>147</v>
      </c>
      <c r="C136" s="37">
        <f t="shared" si="137"/>
        <v>320.5128205128205</v>
      </c>
      <c r="D136" s="39" t="s">
        <v>15</v>
      </c>
      <c r="E136" s="40">
        <v>1170</v>
      </c>
      <c r="F136" s="40">
        <v>1180</v>
      </c>
      <c r="G136" s="40">
        <v>1190</v>
      </c>
      <c r="H136" s="40">
        <v>1158</v>
      </c>
      <c r="I136" s="37">
        <f t="shared" ref="I136" si="147">(F136-E136)*C136*70/100</f>
        <v>2243.5897435897436</v>
      </c>
      <c r="J136" s="41">
        <f t="shared" ref="J136" si="148">(G136-E136)*C136*30/100</f>
        <v>1923.0769230769231</v>
      </c>
      <c r="K136" s="45">
        <f t="shared" ref="K136" si="149">I136+J136</f>
        <v>4166.666666666667</v>
      </c>
      <c r="L136" s="48" t="s">
        <v>33</v>
      </c>
      <c r="X136" s="36"/>
      <c r="Y136" s="36"/>
      <c r="Z136" s="36"/>
      <c r="AA136" s="36"/>
    </row>
    <row r="137" spans="1:27">
      <c r="A137" s="38">
        <v>44116</v>
      </c>
      <c r="B137" s="39" t="s">
        <v>83</v>
      </c>
      <c r="C137" s="37">
        <f t="shared" si="137"/>
        <v>192.30769230769232</v>
      </c>
      <c r="D137" s="39" t="s">
        <v>15</v>
      </c>
      <c r="E137" s="40">
        <v>1950</v>
      </c>
      <c r="F137" s="40">
        <v>1970</v>
      </c>
      <c r="G137" s="40">
        <v>1990</v>
      </c>
      <c r="H137" s="40">
        <v>1928</v>
      </c>
      <c r="I137" s="37">
        <f t="shared" ref="I137:I141" si="150">(F137-E137)*C137*70/100</f>
        <v>2692.3076923076924</v>
      </c>
      <c r="J137" s="41">
        <f t="shared" ref="J137" si="151">(G137-E137)*C137*30/100</f>
        <v>2307.6923076923081</v>
      </c>
      <c r="K137" s="45">
        <f t="shared" ref="K137:K141" si="152">I137+J137</f>
        <v>5000</v>
      </c>
      <c r="L137" s="48" t="s">
        <v>33</v>
      </c>
      <c r="X137" s="36"/>
      <c r="Y137" s="36"/>
      <c r="Z137" s="36"/>
      <c r="AA137" s="36"/>
    </row>
    <row r="138" spans="1:27">
      <c r="A138" s="38">
        <v>44113</v>
      </c>
      <c r="B138" s="39" t="s">
        <v>146</v>
      </c>
      <c r="C138" s="37">
        <f t="shared" si="137"/>
        <v>1047.4860335195531</v>
      </c>
      <c r="D138" s="39" t="s">
        <v>28</v>
      </c>
      <c r="E138" s="40">
        <v>358</v>
      </c>
      <c r="F138" s="40">
        <v>355.2</v>
      </c>
      <c r="G138" s="40">
        <v>0</v>
      </c>
      <c r="H138" s="40">
        <v>361.5</v>
      </c>
      <c r="I138" s="37">
        <f>(E138-F138)*C138*70/100</f>
        <v>2053.0726256983321</v>
      </c>
      <c r="J138" s="41">
        <v>0</v>
      </c>
      <c r="K138" s="45">
        <f t="shared" si="152"/>
        <v>2053.0726256983321</v>
      </c>
      <c r="L138" s="48" t="s">
        <v>130</v>
      </c>
      <c r="X138" s="36"/>
      <c r="Y138" s="36"/>
      <c r="Z138" s="36"/>
      <c r="AA138" s="36"/>
    </row>
    <row r="139" spans="1:27">
      <c r="A139" s="38">
        <v>44112</v>
      </c>
      <c r="B139" s="39" t="s">
        <v>145</v>
      </c>
      <c r="C139" s="37">
        <f t="shared" si="137"/>
        <v>1344.0860215053763</v>
      </c>
      <c r="D139" s="39" t="s">
        <v>15</v>
      </c>
      <c r="E139" s="40">
        <v>279</v>
      </c>
      <c r="F139" s="40">
        <v>281</v>
      </c>
      <c r="G139" s="40">
        <v>0</v>
      </c>
      <c r="H139" s="40">
        <v>276.5</v>
      </c>
      <c r="I139" s="37">
        <f t="shared" si="150"/>
        <v>1881.7204301075267</v>
      </c>
      <c r="J139" s="41">
        <v>0</v>
      </c>
      <c r="K139" s="45">
        <f t="shared" si="152"/>
        <v>1881.7204301075267</v>
      </c>
      <c r="L139" s="48" t="s">
        <v>32</v>
      </c>
      <c r="X139" s="36"/>
      <c r="Y139" s="36"/>
      <c r="Z139" s="36"/>
      <c r="AA139" s="36"/>
    </row>
    <row r="140" spans="1:27">
      <c r="A140" s="38">
        <v>44111</v>
      </c>
      <c r="B140" s="39" t="s">
        <v>144</v>
      </c>
      <c r="C140" s="37">
        <f t="shared" si="137"/>
        <v>194.30051813471502</v>
      </c>
      <c r="D140" s="39" t="s">
        <v>15</v>
      </c>
      <c r="E140" s="40">
        <v>1930</v>
      </c>
      <c r="F140" s="40">
        <v>1950</v>
      </c>
      <c r="G140" s="40">
        <v>0</v>
      </c>
      <c r="H140" s="40">
        <v>1905</v>
      </c>
      <c r="I140" s="37">
        <f t="shared" si="150"/>
        <v>2720.2072538860102</v>
      </c>
      <c r="J140" s="41">
        <v>0</v>
      </c>
      <c r="K140" s="45">
        <f t="shared" si="152"/>
        <v>2720.2072538860102</v>
      </c>
      <c r="L140" s="48" t="s">
        <v>32</v>
      </c>
      <c r="X140" s="36"/>
      <c r="Y140" s="36"/>
      <c r="Z140" s="36"/>
      <c r="AA140" s="36"/>
    </row>
    <row r="141" spans="1:27">
      <c r="A141" s="38">
        <v>44111</v>
      </c>
      <c r="B141" s="39" t="s">
        <v>143</v>
      </c>
      <c r="C141" s="37">
        <f t="shared" si="137"/>
        <v>1025.7111597374178</v>
      </c>
      <c r="D141" s="39" t="s">
        <v>15</v>
      </c>
      <c r="E141" s="40">
        <v>365.6</v>
      </c>
      <c r="F141" s="40">
        <v>369</v>
      </c>
      <c r="G141" s="40">
        <v>373</v>
      </c>
      <c r="H141" s="40">
        <v>362</v>
      </c>
      <c r="I141" s="37">
        <f t="shared" si="150"/>
        <v>2441.1925601750381</v>
      </c>
      <c r="J141" s="41">
        <f t="shared" ref="J141" si="153">(G141-E141)*C141*30/100</f>
        <v>2277.0787746170604</v>
      </c>
      <c r="K141" s="45">
        <f t="shared" si="152"/>
        <v>4718.2713347920981</v>
      </c>
      <c r="L141" s="48" t="s">
        <v>33</v>
      </c>
      <c r="X141" s="36"/>
      <c r="Y141" s="36"/>
      <c r="Z141" s="36"/>
      <c r="AA141" s="36"/>
    </row>
    <row r="142" spans="1:27">
      <c r="A142" s="38">
        <v>44110</v>
      </c>
      <c r="B142" s="39" t="s">
        <v>142</v>
      </c>
      <c r="C142" s="37">
        <f t="shared" si="137"/>
        <v>613.74795417348605</v>
      </c>
      <c r="D142" s="39" t="s">
        <v>15</v>
      </c>
      <c r="E142" s="40">
        <v>611</v>
      </c>
      <c r="F142" s="40">
        <v>617</v>
      </c>
      <c r="G142" s="40">
        <v>0</v>
      </c>
      <c r="H142" s="40">
        <v>604</v>
      </c>
      <c r="I142" s="37">
        <f t="shared" ref="I142:I143" si="154">(F142-E142)*C142*70/100</f>
        <v>2577.7414075286415</v>
      </c>
      <c r="J142" s="41">
        <v>0</v>
      </c>
      <c r="K142" s="45">
        <f t="shared" ref="K142:K143" si="155">I142+J142</f>
        <v>2577.7414075286415</v>
      </c>
      <c r="L142" s="48" t="s">
        <v>69</v>
      </c>
      <c r="X142" s="36"/>
      <c r="Y142" s="36"/>
      <c r="Z142" s="36"/>
      <c r="AA142" s="36"/>
    </row>
    <row r="143" spans="1:27">
      <c r="A143" s="38">
        <v>44109</v>
      </c>
      <c r="B143" s="39" t="s">
        <v>141</v>
      </c>
      <c r="C143" s="37">
        <f t="shared" si="137"/>
        <v>1090.1162790697674</v>
      </c>
      <c r="D143" s="39" t="s">
        <v>15</v>
      </c>
      <c r="E143" s="40">
        <v>344</v>
      </c>
      <c r="F143" s="40">
        <v>347</v>
      </c>
      <c r="G143" s="40">
        <v>350</v>
      </c>
      <c r="H143" s="40">
        <v>340</v>
      </c>
      <c r="I143" s="37">
        <f t="shared" si="154"/>
        <v>2289.2441860465119</v>
      </c>
      <c r="J143" s="41">
        <f t="shared" ref="J143" si="156">(G143-E143)*C143*30/100</f>
        <v>1962.2093023255813</v>
      </c>
      <c r="K143" s="45">
        <f t="shared" si="155"/>
        <v>4251.4534883720935</v>
      </c>
      <c r="L143" s="48" t="s">
        <v>33</v>
      </c>
      <c r="X143" s="36"/>
      <c r="Y143" s="36"/>
      <c r="Z143" s="36"/>
      <c r="AA143" s="36"/>
    </row>
    <row r="144" spans="1:27">
      <c r="A144" s="38">
        <v>44105</v>
      </c>
      <c r="B144" s="39" t="s">
        <v>140</v>
      </c>
      <c r="C144" s="37">
        <f t="shared" si="137"/>
        <v>1704.5454545454545</v>
      </c>
      <c r="D144" s="39" t="s">
        <v>15</v>
      </c>
      <c r="E144" s="40">
        <v>220</v>
      </c>
      <c r="F144" s="40">
        <v>221</v>
      </c>
      <c r="G144" s="40">
        <v>0</v>
      </c>
      <c r="H144" s="40">
        <v>217.8</v>
      </c>
      <c r="I144" s="37">
        <f t="shared" ref="I144:I146" si="157">(F144-E144)*C144*70/100</f>
        <v>1193.181818181818</v>
      </c>
      <c r="J144" s="41">
        <v>0</v>
      </c>
      <c r="K144" s="45">
        <f t="shared" ref="K144:K146" si="158">I144+J144</f>
        <v>1193.181818181818</v>
      </c>
      <c r="L144" s="48" t="s">
        <v>32</v>
      </c>
      <c r="X144" s="36"/>
      <c r="Y144" s="36"/>
      <c r="Z144" s="36"/>
      <c r="AA144" s="36"/>
    </row>
    <row r="145" spans="1:27">
      <c r="A145" s="49"/>
      <c r="B145" s="50"/>
      <c r="C145" s="50"/>
      <c r="D145" s="50"/>
      <c r="E145" s="52"/>
      <c r="F145" s="52"/>
      <c r="G145" s="52"/>
      <c r="H145" s="52"/>
      <c r="I145" s="51"/>
      <c r="J145" s="53"/>
      <c r="K145" s="54">
        <f>SUM(K128:K144)</f>
        <v>49702.562187767631</v>
      </c>
      <c r="L145" s="55"/>
      <c r="X145" s="36"/>
      <c r="Y145" s="36"/>
      <c r="Z145" s="36"/>
      <c r="AA145" s="36"/>
    </row>
    <row r="146" spans="1:27">
      <c r="A146" s="38">
        <v>44104</v>
      </c>
      <c r="B146" s="39" t="s">
        <v>110</v>
      </c>
      <c r="C146" s="37">
        <f t="shared" si="137"/>
        <v>1192.368839427663</v>
      </c>
      <c r="D146" s="39" t="s">
        <v>15</v>
      </c>
      <c r="E146" s="40">
        <v>314.5</v>
      </c>
      <c r="F146" s="40">
        <v>318</v>
      </c>
      <c r="G146" s="40">
        <v>322</v>
      </c>
      <c r="H146" s="40">
        <v>310</v>
      </c>
      <c r="I146" s="37">
        <f t="shared" si="157"/>
        <v>2921.3036565977741</v>
      </c>
      <c r="J146" s="41">
        <f t="shared" ref="J146" si="159">(G146-E146)*C146*30/100</f>
        <v>2682.8298887122423</v>
      </c>
      <c r="K146" s="45">
        <f t="shared" si="158"/>
        <v>5604.1335453100164</v>
      </c>
      <c r="L146" s="48" t="s">
        <v>33</v>
      </c>
      <c r="X146" s="36"/>
      <c r="Y146" s="36"/>
      <c r="Z146" s="36"/>
      <c r="AA146" s="36"/>
    </row>
    <row r="147" spans="1:27">
      <c r="A147" s="38">
        <v>44104</v>
      </c>
      <c r="B147" s="39" t="s">
        <v>105</v>
      </c>
      <c r="C147" s="37">
        <f t="shared" si="137"/>
        <v>1277.6831345826236</v>
      </c>
      <c r="D147" s="39" t="s">
        <v>15</v>
      </c>
      <c r="E147" s="40">
        <v>293.5</v>
      </c>
      <c r="F147" s="40">
        <v>295.5</v>
      </c>
      <c r="G147" s="40">
        <v>0</v>
      </c>
      <c r="H147" s="40">
        <v>291</v>
      </c>
      <c r="I147" s="37">
        <f t="shared" ref="I147:I150" si="160">(F147-E147)*C147*70/100</f>
        <v>1788.756388415673</v>
      </c>
      <c r="J147" s="41">
        <v>0</v>
      </c>
      <c r="K147" s="45">
        <f t="shared" ref="K147:K150" si="161">I147+J147</f>
        <v>1788.756388415673</v>
      </c>
      <c r="L147" s="48" t="s">
        <v>69</v>
      </c>
      <c r="X147" s="36"/>
      <c r="Y147" s="36"/>
      <c r="Z147" s="36"/>
      <c r="AA147" s="36"/>
    </row>
    <row r="148" spans="1:27">
      <c r="A148" s="38">
        <v>44103</v>
      </c>
      <c r="B148" s="39" t="s">
        <v>140</v>
      </c>
      <c r="C148" s="37">
        <f t="shared" si="137"/>
        <v>1730.5029995385325</v>
      </c>
      <c r="D148" s="39" t="s">
        <v>15</v>
      </c>
      <c r="E148" s="40">
        <v>216.7</v>
      </c>
      <c r="F148" s="40">
        <v>218.7</v>
      </c>
      <c r="G148" s="40">
        <v>0</v>
      </c>
      <c r="H148" s="40">
        <v>214.4</v>
      </c>
      <c r="I148" s="37">
        <f t="shared" si="160"/>
        <v>2422.7041993539456</v>
      </c>
      <c r="J148" s="41">
        <v>0</v>
      </c>
      <c r="K148" s="45">
        <f t="shared" si="161"/>
        <v>2422.7041993539456</v>
      </c>
      <c r="L148" s="48" t="s">
        <v>69</v>
      </c>
      <c r="X148" s="36"/>
      <c r="Y148" s="36"/>
      <c r="Z148" s="36"/>
      <c r="AA148" s="36"/>
    </row>
    <row r="149" spans="1:27">
      <c r="A149" s="38">
        <v>44102</v>
      </c>
      <c r="B149" s="39" t="s">
        <v>139</v>
      </c>
      <c r="C149" s="37">
        <f t="shared" si="137"/>
        <v>678.11934900542497</v>
      </c>
      <c r="D149" s="39" t="s">
        <v>15</v>
      </c>
      <c r="E149" s="40">
        <v>553</v>
      </c>
      <c r="F149" s="40">
        <v>558</v>
      </c>
      <c r="G149" s="40">
        <v>0</v>
      </c>
      <c r="H149" s="40">
        <v>547</v>
      </c>
      <c r="I149" s="37">
        <f t="shared" si="160"/>
        <v>2373.417721518987</v>
      </c>
      <c r="J149" s="41">
        <v>0</v>
      </c>
      <c r="K149" s="45">
        <f t="shared" si="161"/>
        <v>2373.417721518987</v>
      </c>
      <c r="L149" s="48" t="s">
        <v>69</v>
      </c>
      <c r="X149" s="36"/>
      <c r="Y149" s="36"/>
      <c r="Z149" s="36"/>
      <c r="AA149" s="36"/>
    </row>
    <row r="150" spans="1:27">
      <c r="A150" s="38">
        <v>44099</v>
      </c>
      <c r="B150" s="39" t="s">
        <v>138</v>
      </c>
      <c r="C150" s="37">
        <f t="shared" si="137"/>
        <v>1467.7103718199608</v>
      </c>
      <c r="D150" s="39" t="s">
        <v>15</v>
      </c>
      <c r="E150" s="40">
        <v>255.5</v>
      </c>
      <c r="F150" s="40">
        <v>258</v>
      </c>
      <c r="G150" s="40">
        <v>261</v>
      </c>
      <c r="H150" s="40">
        <v>252.8</v>
      </c>
      <c r="I150" s="37">
        <f t="shared" si="160"/>
        <v>2568.4931506849312</v>
      </c>
      <c r="J150" s="41">
        <f t="shared" ref="J150" si="162">(G150-E150)*C150*30/100</f>
        <v>2421.7221135029354</v>
      </c>
      <c r="K150" s="45">
        <f t="shared" si="161"/>
        <v>4990.2152641878665</v>
      </c>
      <c r="L150" s="48" t="s">
        <v>33</v>
      </c>
      <c r="X150" s="36"/>
      <c r="Y150" s="36"/>
      <c r="Z150" s="36"/>
      <c r="AA150" s="36"/>
    </row>
    <row r="151" spans="1:27">
      <c r="A151" s="38">
        <v>44098</v>
      </c>
      <c r="B151" s="39" t="s">
        <v>137</v>
      </c>
      <c r="C151" s="37">
        <f t="shared" si="137"/>
        <v>866.0508083140877</v>
      </c>
      <c r="D151" s="39" t="s">
        <v>15</v>
      </c>
      <c r="E151" s="40">
        <v>433</v>
      </c>
      <c r="F151" s="40">
        <v>428</v>
      </c>
      <c r="G151" s="40">
        <v>0</v>
      </c>
      <c r="H151" s="40">
        <v>428</v>
      </c>
      <c r="I151" s="37">
        <f t="shared" ref="I151:I152" si="163">(F151-E151)*C151*70/100</f>
        <v>-3031.1778290993075</v>
      </c>
      <c r="J151" s="41">
        <v>0</v>
      </c>
      <c r="K151" s="45">
        <f t="shared" ref="K151:K152" si="164">I151+J151</f>
        <v>-3031.1778290993075</v>
      </c>
      <c r="L151" s="48" t="s">
        <v>11</v>
      </c>
      <c r="X151" s="36"/>
      <c r="Y151" s="36"/>
      <c r="Z151" s="36"/>
      <c r="AA151" s="36"/>
    </row>
    <row r="152" spans="1:27">
      <c r="A152" s="38">
        <v>44097</v>
      </c>
      <c r="B152" s="39" t="s">
        <v>136</v>
      </c>
      <c r="C152" s="37">
        <f t="shared" si="137"/>
        <v>2056.4847820126133</v>
      </c>
      <c r="D152" s="39" t="s">
        <v>15</v>
      </c>
      <c r="E152" s="40">
        <v>182.35</v>
      </c>
      <c r="F152" s="40">
        <v>184</v>
      </c>
      <c r="G152" s="40">
        <v>186</v>
      </c>
      <c r="H152" s="40">
        <v>179.95</v>
      </c>
      <c r="I152" s="37">
        <f t="shared" si="163"/>
        <v>2375.2399232245766</v>
      </c>
      <c r="J152" s="41">
        <f t="shared" ref="J152" si="165">(G152-E152)*C152*30/100</f>
        <v>2251.8508363038154</v>
      </c>
      <c r="K152" s="45">
        <f t="shared" si="164"/>
        <v>4627.0907595283916</v>
      </c>
      <c r="L152" s="48" t="s">
        <v>33</v>
      </c>
      <c r="X152" s="36"/>
      <c r="Y152" s="36"/>
      <c r="Z152" s="36"/>
      <c r="AA152" s="36"/>
    </row>
    <row r="153" spans="1:27">
      <c r="A153" s="38">
        <v>44096</v>
      </c>
      <c r="B153" s="39" t="s">
        <v>135</v>
      </c>
      <c r="C153" s="37">
        <f t="shared" si="137"/>
        <v>472.88776796973519</v>
      </c>
      <c r="D153" s="39" t="s">
        <v>15</v>
      </c>
      <c r="E153" s="40">
        <v>793</v>
      </c>
      <c r="F153" s="40">
        <v>800</v>
      </c>
      <c r="G153" s="40">
        <v>810</v>
      </c>
      <c r="H153" s="40">
        <v>783</v>
      </c>
      <c r="I153" s="37">
        <f t="shared" ref="I153" si="166">(F153-E153)*C153*70/100</f>
        <v>2317.1500630517025</v>
      </c>
      <c r="J153" s="41">
        <f t="shared" ref="J153" si="167">(G153-E153)*C153*30/100</f>
        <v>2411.7276166456495</v>
      </c>
      <c r="K153" s="45">
        <f t="shared" ref="K153" si="168">I153+J153</f>
        <v>4728.8776796973525</v>
      </c>
      <c r="L153" s="48" t="s">
        <v>33</v>
      </c>
      <c r="X153" s="36"/>
      <c r="Y153" s="36"/>
      <c r="Z153" s="36"/>
      <c r="AA153" s="36"/>
    </row>
    <row r="154" spans="1:27">
      <c r="A154" s="38">
        <v>44092</v>
      </c>
      <c r="B154" s="39" t="s">
        <v>134</v>
      </c>
      <c r="C154" s="37">
        <f t="shared" si="137"/>
        <v>3125</v>
      </c>
      <c r="D154" s="39" t="s">
        <v>15</v>
      </c>
      <c r="E154" s="40">
        <v>120</v>
      </c>
      <c r="F154" s="40">
        <v>117.8</v>
      </c>
      <c r="G154" s="40">
        <v>0</v>
      </c>
      <c r="H154" s="40">
        <v>117.8</v>
      </c>
      <c r="I154" s="37">
        <f t="shared" ref="I154:I155" si="169">(F154-E154)*C154*70/100</f>
        <v>-4812.5000000000064</v>
      </c>
      <c r="J154" s="41">
        <v>0</v>
      </c>
      <c r="K154" s="45">
        <f t="shared" ref="K154:K155" si="170">I154+J154</f>
        <v>-4812.5000000000064</v>
      </c>
      <c r="L154" s="48" t="s">
        <v>11</v>
      </c>
      <c r="X154" s="36"/>
      <c r="Y154" s="36"/>
      <c r="Z154" s="36"/>
      <c r="AA154" s="36"/>
    </row>
    <row r="155" spans="1:27">
      <c r="A155" s="38">
        <v>44091</v>
      </c>
      <c r="B155" s="39" t="s">
        <v>133</v>
      </c>
      <c r="C155" s="37">
        <f t="shared" si="137"/>
        <v>457.3170731707317</v>
      </c>
      <c r="D155" s="39" t="s">
        <v>15</v>
      </c>
      <c r="E155" s="40">
        <v>820</v>
      </c>
      <c r="F155" s="40">
        <v>830</v>
      </c>
      <c r="G155" s="40">
        <v>840</v>
      </c>
      <c r="H155" s="40">
        <v>808</v>
      </c>
      <c r="I155" s="37">
        <f t="shared" si="169"/>
        <v>3201.2195121951222</v>
      </c>
      <c r="J155" s="41">
        <f t="shared" ref="J155" si="171">(G155-E155)*C155*30/100</f>
        <v>2743.9024390243903</v>
      </c>
      <c r="K155" s="45">
        <f t="shared" si="170"/>
        <v>5945.121951219513</v>
      </c>
      <c r="L155" s="48" t="s">
        <v>33</v>
      </c>
      <c r="X155" s="36"/>
      <c r="Y155" s="36"/>
      <c r="Z155" s="36"/>
      <c r="AA155" s="36"/>
    </row>
    <row r="156" spans="1:27">
      <c r="A156" s="38">
        <v>44090</v>
      </c>
      <c r="B156" s="39" t="s">
        <v>120</v>
      </c>
      <c r="C156" s="37">
        <f t="shared" si="137"/>
        <v>462.96296296296299</v>
      </c>
      <c r="D156" s="39" t="s">
        <v>15</v>
      </c>
      <c r="E156" s="40">
        <v>810</v>
      </c>
      <c r="F156" s="40">
        <v>820</v>
      </c>
      <c r="G156" s="40">
        <v>830.25</v>
      </c>
      <c r="H156" s="40">
        <v>797.85</v>
      </c>
      <c r="I156" s="37">
        <f t="shared" ref="I156" si="172">(F156-E156)*C156*70/100</f>
        <v>3240.7407407407404</v>
      </c>
      <c r="J156" s="41">
        <f t="shared" ref="J156" si="173">(G156-E156)*C156*30/100</f>
        <v>2812.5</v>
      </c>
      <c r="K156" s="45">
        <f t="shared" ref="K156" si="174">I156+J156</f>
        <v>6053.2407407407409</v>
      </c>
      <c r="L156" s="48" t="s">
        <v>33</v>
      </c>
      <c r="X156" s="36"/>
      <c r="Y156" s="36"/>
      <c r="Z156" s="36"/>
      <c r="AA156" s="36"/>
    </row>
    <row r="157" spans="1:27">
      <c r="A157" s="38">
        <v>44090</v>
      </c>
      <c r="B157" s="39" t="s">
        <v>114</v>
      </c>
      <c r="C157" s="37">
        <f t="shared" si="137"/>
        <v>595.23809523809518</v>
      </c>
      <c r="D157" s="39" t="s">
        <v>15</v>
      </c>
      <c r="E157" s="40">
        <v>630</v>
      </c>
      <c r="F157" s="40">
        <v>637.85</v>
      </c>
      <c r="G157" s="40">
        <v>645.75</v>
      </c>
      <c r="H157" s="40">
        <v>620.54999999999995</v>
      </c>
      <c r="I157" s="37">
        <f t="shared" ref="I157" si="175">(F157-E157)*C157*70/100</f>
        <v>3270.8333333333426</v>
      </c>
      <c r="J157" s="41">
        <f t="shared" ref="J157" si="176">(G157-E157)*C157*30/100</f>
        <v>2812.5</v>
      </c>
      <c r="K157" s="45">
        <f t="shared" ref="K157" si="177">I157+J157</f>
        <v>6083.333333333343</v>
      </c>
      <c r="L157" s="48" t="s">
        <v>33</v>
      </c>
      <c r="X157" s="36"/>
      <c r="Y157" s="36"/>
      <c r="Z157" s="36"/>
      <c r="AA157" s="36"/>
    </row>
    <row r="158" spans="1:27">
      <c r="A158" s="38">
        <v>44089</v>
      </c>
      <c r="B158" s="39" t="s">
        <v>132</v>
      </c>
      <c r="C158" s="37">
        <f t="shared" si="137"/>
        <v>888.62559241706163</v>
      </c>
      <c r="D158" s="39" t="s">
        <v>15</v>
      </c>
      <c r="E158" s="40">
        <v>422</v>
      </c>
      <c r="F158" s="40">
        <v>426</v>
      </c>
      <c r="G158" s="40">
        <v>432</v>
      </c>
      <c r="H158" s="40">
        <v>417</v>
      </c>
      <c r="I158" s="37">
        <f t="shared" ref="I158" si="178">(F158-E158)*C158*70/100</f>
        <v>2488.1516587677725</v>
      </c>
      <c r="J158" s="41">
        <f t="shared" ref="J158" si="179">(G158-E158)*C158*30/100</f>
        <v>2665.8767772511851</v>
      </c>
      <c r="K158" s="45">
        <f t="shared" ref="K158" si="180">I158+J158</f>
        <v>5154.028436018958</v>
      </c>
      <c r="L158" s="48" t="s">
        <v>33</v>
      </c>
      <c r="X158" s="36"/>
      <c r="Y158" s="36"/>
      <c r="Z158" s="36"/>
      <c r="AA158" s="36"/>
    </row>
    <row r="159" spans="1:27">
      <c r="A159" s="38">
        <v>44089</v>
      </c>
      <c r="B159" s="39" t="s">
        <v>38</v>
      </c>
      <c r="C159" s="37">
        <f t="shared" si="137"/>
        <v>476.49301143583227</v>
      </c>
      <c r="D159" s="39" t="s">
        <v>15</v>
      </c>
      <c r="E159" s="40">
        <v>787</v>
      </c>
      <c r="F159" s="40">
        <v>795</v>
      </c>
      <c r="G159" s="40">
        <v>804.9</v>
      </c>
      <c r="H159" s="40">
        <v>7799</v>
      </c>
      <c r="I159" s="37">
        <f t="shared" ref="I159" si="181">(F159-E159)*C159*70/100</f>
        <v>2668.3608640406605</v>
      </c>
      <c r="J159" s="41">
        <f t="shared" ref="J159" si="182">(G159-E159)*C159*30/100</f>
        <v>2558.767471410416</v>
      </c>
      <c r="K159" s="45">
        <f t="shared" ref="K159" si="183">I159+J159</f>
        <v>5227.1283354510761</v>
      </c>
      <c r="L159" s="48" t="s">
        <v>33</v>
      </c>
      <c r="X159" s="36"/>
      <c r="Y159" s="36"/>
      <c r="Z159" s="36"/>
      <c r="AA159" s="36"/>
    </row>
    <row r="160" spans="1:27">
      <c r="A160" s="38">
        <v>44088</v>
      </c>
      <c r="B160" s="39" t="s">
        <v>112</v>
      </c>
      <c r="C160" s="37">
        <f t="shared" si="137"/>
        <v>981.67539267015707</v>
      </c>
      <c r="D160" s="39" t="s">
        <v>15</v>
      </c>
      <c r="E160" s="40">
        <v>382</v>
      </c>
      <c r="F160" s="40">
        <v>385</v>
      </c>
      <c r="G160" s="40">
        <v>0</v>
      </c>
      <c r="H160" s="40">
        <v>378</v>
      </c>
      <c r="I160" s="37">
        <f t="shared" ref="I160:I161" si="184">(F160-E160)*C160*70/100</f>
        <v>2061.5183246073298</v>
      </c>
      <c r="J160" s="41">
        <v>0</v>
      </c>
      <c r="K160" s="45">
        <f t="shared" ref="K160:K161" si="185">I160+J160</f>
        <v>2061.5183246073298</v>
      </c>
      <c r="L160" s="48" t="s">
        <v>127</v>
      </c>
      <c r="X160" s="36"/>
      <c r="Y160" s="36"/>
      <c r="Z160" s="36"/>
      <c r="AA160" s="36"/>
    </row>
    <row r="161" spans="1:27">
      <c r="A161" s="38">
        <v>44088</v>
      </c>
      <c r="B161" s="39" t="s">
        <v>113</v>
      </c>
      <c r="C161" s="37">
        <f t="shared" si="137"/>
        <v>1415.0943396226414</v>
      </c>
      <c r="D161" s="39" t="s">
        <v>15</v>
      </c>
      <c r="E161" s="40">
        <v>265</v>
      </c>
      <c r="F161" s="40">
        <v>267</v>
      </c>
      <c r="G161" s="40">
        <v>269</v>
      </c>
      <c r="H161" s="40">
        <v>262.8</v>
      </c>
      <c r="I161" s="37">
        <f t="shared" si="184"/>
        <v>1981.1320754716978</v>
      </c>
      <c r="J161" s="41">
        <f t="shared" ref="J161" si="186">(G161-E161)*C161*30/100</f>
        <v>1698.1132075471696</v>
      </c>
      <c r="K161" s="45">
        <f t="shared" si="185"/>
        <v>3679.2452830188677</v>
      </c>
      <c r="L161" s="48" t="s">
        <v>33</v>
      </c>
      <c r="X161" s="36"/>
      <c r="Y161" s="36"/>
      <c r="Z161" s="36"/>
      <c r="AA161" s="36"/>
    </row>
    <row r="162" spans="1:27">
      <c r="A162" s="38">
        <v>44085</v>
      </c>
      <c r="B162" s="39" t="s">
        <v>105</v>
      </c>
      <c r="C162" s="37">
        <f t="shared" si="137"/>
        <v>1368.6131386861314</v>
      </c>
      <c r="D162" s="39" t="s">
        <v>15</v>
      </c>
      <c r="E162" s="40">
        <v>274</v>
      </c>
      <c r="F162" s="40">
        <v>271.7</v>
      </c>
      <c r="G162" s="40">
        <v>0</v>
      </c>
      <c r="H162" s="40">
        <v>271.7</v>
      </c>
      <c r="I162" s="37">
        <f t="shared" ref="I162:I191" si="187">(F162-E162)*C162*70/100</f>
        <v>-2203.4671532846824</v>
      </c>
      <c r="J162" s="41">
        <v>0</v>
      </c>
      <c r="K162" s="45">
        <f t="shared" ref="K162:K176" si="188">I162+J162</f>
        <v>-2203.4671532846824</v>
      </c>
      <c r="L162" s="48" t="s">
        <v>11</v>
      </c>
      <c r="X162" s="36"/>
      <c r="Y162" s="36"/>
      <c r="Z162" s="36"/>
      <c r="AA162" s="36"/>
    </row>
    <row r="163" spans="1:27">
      <c r="A163" s="38">
        <v>44084</v>
      </c>
      <c r="B163" s="39" t="s">
        <v>131</v>
      </c>
      <c r="C163" s="37">
        <f t="shared" si="137"/>
        <v>1363.6363636363637</v>
      </c>
      <c r="D163" s="39" t="s">
        <v>15</v>
      </c>
      <c r="E163" s="40">
        <v>275</v>
      </c>
      <c r="F163" s="40">
        <v>272.5</v>
      </c>
      <c r="G163" s="40">
        <v>0</v>
      </c>
      <c r="H163" s="40">
        <v>272.5</v>
      </c>
      <c r="I163" s="37">
        <f t="shared" si="187"/>
        <v>-2386.3636363636369</v>
      </c>
      <c r="J163" s="41">
        <v>0</v>
      </c>
      <c r="K163" s="45">
        <f t="shared" si="188"/>
        <v>-2386.3636363636369</v>
      </c>
      <c r="L163" s="48" t="s">
        <v>11</v>
      </c>
      <c r="X163" s="36"/>
      <c r="Y163" s="36"/>
      <c r="Z163" s="36"/>
      <c r="AA163" s="36"/>
    </row>
    <row r="164" spans="1:27">
      <c r="A164" s="38">
        <v>44083</v>
      </c>
      <c r="B164" s="39" t="s">
        <v>129</v>
      </c>
      <c r="C164" s="37">
        <f t="shared" si="137"/>
        <v>694.44444444444446</v>
      </c>
      <c r="D164" s="39" t="s">
        <v>15</v>
      </c>
      <c r="E164" s="40">
        <v>540</v>
      </c>
      <c r="F164" s="40">
        <v>544.95000000000005</v>
      </c>
      <c r="G164" s="40">
        <v>0</v>
      </c>
      <c r="H164" s="40">
        <v>534</v>
      </c>
      <c r="I164" s="37">
        <f t="shared" si="187"/>
        <v>2406.2500000000223</v>
      </c>
      <c r="J164" s="41">
        <v>0</v>
      </c>
      <c r="K164" s="45">
        <f t="shared" si="188"/>
        <v>2406.2500000000223</v>
      </c>
      <c r="L164" s="48" t="s">
        <v>130</v>
      </c>
      <c r="X164" s="36"/>
      <c r="Y164" s="36"/>
      <c r="Z164" s="36"/>
      <c r="AA164" s="36"/>
    </row>
    <row r="165" spans="1:27">
      <c r="A165" s="38">
        <v>44082</v>
      </c>
      <c r="B165" s="39" t="s">
        <v>36</v>
      </c>
      <c r="C165" s="37">
        <f t="shared" si="137"/>
        <v>1213.5922330097087</v>
      </c>
      <c r="D165" s="39" t="s">
        <v>15</v>
      </c>
      <c r="E165" s="40">
        <v>309</v>
      </c>
      <c r="F165" s="40">
        <v>312</v>
      </c>
      <c r="G165" s="40">
        <v>0</v>
      </c>
      <c r="H165" s="40">
        <v>306</v>
      </c>
      <c r="I165" s="37">
        <f t="shared" si="187"/>
        <v>2548.5436893203882</v>
      </c>
      <c r="J165" s="41">
        <v>0</v>
      </c>
      <c r="K165" s="45">
        <f t="shared" si="188"/>
        <v>2548.5436893203882</v>
      </c>
      <c r="L165" s="48" t="s">
        <v>32</v>
      </c>
      <c r="X165" s="36"/>
      <c r="Y165" s="36"/>
      <c r="Z165" s="36"/>
      <c r="AA165" s="36"/>
    </row>
    <row r="166" spans="1:27">
      <c r="A166" s="38">
        <v>44081</v>
      </c>
      <c r="B166" s="39" t="s">
        <v>112</v>
      </c>
      <c r="C166" s="37">
        <f t="shared" si="137"/>
        <v>999.73340442548647</v>
      </c>
      <c r="D166" s="39" t="s">
        <v>15</v>
      </c>
      <c r="E166" s="40">
        <v>375.1</v>
      </c>
      <c r="F166" s="40">
        <v>378</v>
      </c>
      <c r="G166" s="40">
        <v>0</v>
      </c>
      <c r="H166" s="40">
        <v>371</v>
      </c>
      <c r="I166" s="37">
        <f t="shared" si="187"/>
        <v>2029.4588109837216</v>
      </c>
      <c r="J166" s="41">
        <v>0</v>
      </c>
      <c r="K166" s="45">
        <f t="shared" si="188"/>
        <v>2029.4588109837216</v>
      </c>
      <c r="L166" s="48" t="s">
        <v>32</v>
      </c>
      <c r="X166" s="36"/>
      <c r="Y166" s="36"/>
      <c r="Z166" s="36"/>
      <c r="AA166" s="36"/>
    </row>
    <row r="167" spans="1:27">
      <c r="A167" s="38">
        <v>44081</v>
      </c>
      <c r="B167" s="39" t="s">
        <v>128</v>
      </c>
      <c r="C167" s="37">
        <f t="shared" si="137"/>
        <v>549.85337243401761</v>
      </c>
      <c r="D167" s="39" t="s">
        <v>28</v>
      </c>
      <c r="E167" s="40">
        <v>682</v>
      </c>
      <c r="F167" s="40">
        <v>675</v>
      </c>
      <c r="G167" s="40">
        <v>0</v>
      </c>
      <c r="H167" s="40">
        <v>688</v>
      </c>
      <c r="I167" s="37">
        <f>(E167-F167)*C167*70/100</f>
        <v>2694.281524926686</v>
      </c>
      <c r="J167" s="41">
        <v>0</v>
      </c>
      <c r="K167" s="45">
        <f t="shared" si="188"/>
        <v>2694.281524926686</v>
      </c>
      <c r="L167" s="48" t="s">
        <v>69</v>
      </c>
      <c r="X167" s="36"/>
      <c r="Y167" s="36"/>
      <c r="Z167" s="36"/>
      <c r="AA167" s="36"/>
    </row>
    <row r="168" spans="1:27">
      <c r="A168" s="38">
        <v>44078</v>
      </c>
      <c r="B168" s="39" t="s">
        <v>126</v>
      </c>
      <c r="C168" s="37">
        <f t="shared" si="137"/>
        <v>483.87096774193549</v>
      </c>
      <c r="D168" s="39" t="s">
        <v>15</v>
      </c>
      <c r="E168" s="40">
        <v>775</v>
      </c>
      <c r="F168" s="40">
        <v>783</v>
      </c>
      <c r="G168" s="40">
        <v>0</v>
      </c>
      <c r="H168" s="40">
        <v>765</v>
      </c>
      <c r="I168" s="37">
        <f t="shared" si="187"/>
        <v>2709.677419354839</v>
      </c>
      <c r="J168" s="41">
        <v>0</v>
      </c>
      <c r="K168" s="45">
        <f t="shared" si="188"/>
        <v>2709.677419354839</v>
      </c>
      <c r="L168" s="48" t="s">
        <v>127</v>
      </c>
      <c r="X168" s="36"/>
      <c r="Y168" s="36"/>
      <c r="Z168" s="36"/>
      <c r="AA168" s="36"/>
    </row>
    <row r="169" spans="1:27">
      <c r="A169" s="38">
        <v>44077</v>
      </c>
      <c r="B169" s="39" t="s">
        <v>38</v>
      </c>
      <c r="C169" s="37">
        <f t="shared" si="137"/>
        <v>460.6879606879607</v>
      </c>
      <c r="D169" s="39" t="s">
        <v>15</v>
      </c>
      <c r="E169" s="40">
        <v>814</v>
      </c>
      <c r="F169" s="40">
        <v>822</v>
      </c>
      <c r="G169" s="40">
        <v>0</v>
      </c>
      <c r="H169" s="40">
        <v>804</v>
      </c>
      <c r="I169" s="37">
        <f t="shared" si="187"/>
        <v>2579.8525798525798</v>
      </c>
      <c r="J169" s="41">
        <v>0</v>
      </c>
      <c r="K169" s="45">
        <f t="shared" si="188"/>
        <v>2579.8525798525798</v>
      </c>
      <c r="L169" s="48" t="s">
        <v>32</v>
      </c>
      <c r="X169" s="36"/>
      <c r="Y169" s="36"/>
      <c r="Z169" s="36"/>
      <c r="AA169" s="36"/>
    </row>
    <row r="170" spans="1:27">
      <c r="A170" s="38">
        <v>44077</v>
      </c>
      <c r="B170" s="39" t="s">
        <v>125</v>
      </c>
      <c r="C170" s="37">
        <f t="shared" si="137"/>
        <v>920.24539877300617</v>
      </c>
      <c r="D170" s="39" t="s">
        <v>15</v>
      </c>
      <c r="E170" s="40">
        <v>407.5</v>
      </c>
      <c r="F170" s="40">
        <v>404</v>
      </c>
      <c r="G170" s="40">
        <v>0</v>
      </c>
      <c r="H170" s="40">
        <v>404</v>
      </c>
      <c r="I170" s="37">
        <f t="shared" si="187"/>
        <v>-2254.6012269938651</v>
      </c>
      <c r="J170" s="41">
        <v>0</v>
      </c>
      <c r="K170" s="45">
        <f t="shared" si="188"/>
        <v>-2254.6012269938651</v>
      </c>
      <c r="L170" s="48" t="s">
        <v>11</v>
      </c>
      <c r="X170" s="36"/>
      <c r="Y170" s="36"/>
      <c r="Z170" s="36"/>
      <c r="AA170" s="36"/>
    </row>
    <row r="171" spans="1:27">
      <c r="A171" s="38">
        <v>44075</v>
      </c>
      <c r="B171" s="39" t="s">
        <v>124</v>
      </c>
      <c r="C171" s="37">
        <f t="shared" si="137"/>
        <v>1838.2352941176471</v>
      </c>
      <c r="D171" s="39" t="s">
        <v>15</v>
      </c>
      <c r="E171" s="40">
        <v>204</v>
      </c>
      <c r="F171" s="40">
        <v>201.8</v>
      </c>
      <c r="G171" s="40">
        <v>0</v>
      </c>
      <c r="H171" s="40">
        <v>201.8</v>
      </c>
      <c r="I171" s="37">
        <f t="shared" si="187"/>
        <v>-2830.882352941162</v>
      </c>
      <c r="J171" s="41">
        <v>0</v>
      </c>
      <c r="K171" s="45">
        <f t="shared" si="188"/>
        <v>-2830.882352941162</v>
      </c>
      <c r="L171" s="48" t="s">
        <v>11</v>
      </c>
      <c r="X171" s="36"/>
      <c r="Y171" s="36"/>
      <c r="Z171" s="36"/>
      <c r="AA171" s="36"/>
    </row>
    <row r="172" spans="1:27">
      <c r="A172" s="49"/>
      <c r="B172" s="50"/>
      <c r="C172" s="50"/>
      <c r="D172" s="50"/>
      <c r="E172" s="52"/>
      <c r="F172" s="52"/>
      <c r="G172" s="52"/>
      <c r="H172" s="52"/>
      <c r="I172" s="51"/>
      <c r="J172" s="53"/>
      <c r="K172" s="54">
        <f>SUM(K146:K171)</f>
        <v>58187.883788157633</v>
      </c>
      <c r="L172" s="55"/>
      <c r="X172" s="36"/>
      <c r="Y172" s="36"/>
      <c r="Z172" s="36"/>
      <c r="AA172" s="36"/>
    </row>
    <row r="173" spans="1:27">
      <c r="A173" s="38">
        <v>44074</v>
      </c>
      <c r="B173" s="39" t="s">
        <v>118</v>
      </c>
      <c r="C173" s="37">
        <f t="shared" si="137"/>
        <v>161.08247422680412</v>
      </c>
      <c r="D173" s="39" t="s">
        <v>15</v>
      </c>
      <c r="E173" s="40">
        <v>2328</v>
      </c>
      <c r="F173" s="40">
        <v>2303</v>
      </c>
      <c r="G173" s="40">
        <v>0</v>
      </c>
      <c r="H173" s="40">
        <v>2303</v>
      </c>
      <c r="I173" s="37">
        <f t="shared" si="187"/>
        <v>-2818.9432989690722</v>
      </c>
      <c r="J173" s="41">
        <v>0</v>
      </c>
      <c r="K173" s="45">
        <f t="shared" si="188"/>
        <v>-2818.9432989690722</v>
      </c>
      <c r="L173" s="48" t="s">
        <v>11</v>
      </c>
      <c r="X173" s="36"/>
      <c r="Y173" s="36"/>
      <c r="Z173" s="36"/>
      <c r="AA173" s="36"/>
    </row>
    <row r="174" spans="1:27">
      <c r="A174" s="38">
        <v>44071</v>
      </c>
      <c r="B174" s="39" t="s">
        <v>121</v>
      </c>
      <c r="C174" s="37">
        <f t="shared" si="137"/>
        <v>494.72295514511876</v>
      </c>
      <c r="D174" s="39" t="s">
        <v>15</v>
      </c>
      <c r="E174" s="40">
        <v>758</v>
      </c>
      <c r="F174" s="40">
        <v>750</v>
      </c>
      <c r="G174" s="40">
        <v>0</v>
      </c>
      <c r="H174" s="40">
        <v>750</v>
      </c>
      <c r="I174" s="37">
        <f t="shared" si="187"/>
        <v>-2770.4485488126647</v>
      </c>
      <c r="J174" s="41">
        <v>0</v>
      </c>
      <c r="K174" s="45">
        <f t="shared" si="188"/>
        <v>-2770.4485488126647</v>
      </c>
      <c r="L174" s="48" t="s">
        <v>11</v>
      </c>
      <c r="X174" s="36"/>
      <c r="Y174" s="36"/>
      <c r="Z174" s="36"/>
      <c r="AA174" s="36"/>
    </row>
    <row r="175" spans="1:27">
      <c r="A175" s="38">
        <v>44071</v>
      </c>
      <c r="B175" s="39" t="s">
        <v>120</v>
      </c>
      <c r="C175" s="37">
        <f t="shared" si="137"/>
        <v>457.3170731707317</v>
      </c>
      <c r="D175" s="39" t="s">
        <v>15</v>
      </c>
      <c r="E175" s="40">
        <v>820</v>
      </c>
      <c r="F175" s="40">
        <v>830</v>
      </c>
      <c r="G175" s="40">
        <v>0</v>
      </c>
      <c r="H175" s="40">
        <v>808</v>
      </c>
      <c r="I175" s="37">
        <f t="shared" si="187"/>
        <v>3201.2195121951222</v>
      </c>
      <c r="J175" s="41">
        <v>0</v>
      </c>
      <c r="K175" s="45">
        <f t="shared" si="188"/>
        <v>3201.2195121951222</v>
      </c>
      <c r="L175" s="48" t="s">
        <v>32</v>
      </c>
      <c r="X175" s="36"/>
      <c r="Y175" s="36"/>
      <c r="Z175" s="36"/>
      <c r="AA175" s="36"/>
    </row>
    <row r="176" spans="1:27">
      <c r="A176" s="38">
        <v>44070</v>
      </c>
      <c r="B176" s="39" t="s">
        <v>119</v>
      </c>
      <c r="C176" s="37">
        <f t="shared" si="137"/>
        <v>910.19417475728153</v>
      </c>
      <c r="D176" s="39" t="s">
        <v>15</v>
      </c>
      <c r="E176" s="40">
        <v>412</v>
      </c>
      <c r="F176" s="40">
        <v>416</v>
      </c>
      <c r="G176" s="40">
        <v>420</v>
      </c>
      <c r="H176" s="40">
        <v>407</v>
      </c>
      <c r="I176" s="37">
        <f t="shared" si="187"/>
        <v>2548.5436893203882</v>
      </c>
      <c r="J176" s="41">
        <f t="shared" ref="J176:J181" si="189">(G176-E176)*C176*30/100</f>
        <v>2184.4660194174758</v>
      </c>
      <c r="K176" s="45">
        <f t="shared" si="188"/>
        <v>4733.0097087378635</v>
      </c>
      <c r="L176" s="48" t="s">
        <v>33</v>
      </c>
      <c r="X176" s="36"/>
      <c r="Y176" s="36"/>
      <c r="Z176" s="36"/>
      <c r="AA176" s="36"/>
    </row>
    <row r="177" spans="1:27">
      <c r="A177" s="38">
        <v>44069</v>
      </c>
      <c r="B177" s="39" t="s">
        <v>118</v>
      </c>
      <c r="C177" s="37">
        <f t="shared" si="137"/>
        <v>177.3049645390071</v>
      </c>
      <c r="D177" s="39" t="s">
        <v>15</v>
      </c>
      <c r="E177" s="40">
        <v>2115</v>
      </c>
      <c r="F177" s="40">
        <v>2135</v>
      </c>
      <c r="G177" s="40">
        <v>2160</v>
      </c>
      <c r="H177" s="40">
        <v>2095</v>
      </c>
      <c r="I177" s="37">
        <f t="shared" si="187"/>
        <v>2482.2695035460993</v>
      </c>
      <c r="J177" s="41">
        <f t="shared" si="189"/>
        <v>2393.617021276596</v>
      </c>
      <c r="K177" s="45">
        <f t="shared" ref="K177" si="190">I177+J177</f>
        <v>4875.8865248226957</v>
      </c>
      <c r="L177" s="48" t="s">
        <v>33</v>
      </c>
      <c r="X177" s="36"/>
      <c r="Y177" s="36"/>
      <c r="Z177" s="36"/>
      <c r="AA177" s="36"/>
    </row>
    <row r="178" spans="1:27">
      <c r="A178" s="38">
        <v>44067</v>
      </c>
      <c r="B178" s="39" t="s">
        <v>117</v>
      </c>
      <c r="C178" s="37">
        <f t="shared" si="137"/>
        <v>2442.99674267101</v>
      </c>
      <c r="D178" s="39" t="s">
        <v>15</v>
      </c>
      <c r="E178" s="40">
        <v>153.5</v>
      </c>
      <c r="F178" s="40">
        <v>155</v>
      </c>
      <c r="G178" s="40">
        <v>157</v>
      </c>
      <c r="H178" s="40">
        <v>151</v>
      </c>
      <c r="I178" s="37">
        <f t="shared" si="187"/>
        <v>2565.1465798045606</v>
      </c>
      <c r="J178" s="41">
        <f t="shared" si="189"/>
        <v>2565.1465798045606</v>
      </c>
      <c r="K178" s="45">
        <f t="shared" ref="K178" si="191">I178+J178</f>
        <v>5130.2931596091212</v>
      </c>
      <c r="L178" s="48" t="s">
        <v>33</v>
      </c>
      <c r="X178" s="36"/>
      <c r="Y178" s="36"/>
      <c r="Z178" s="36"/>
      <c r="AA178" s="36"/>
    </row>
    <row r="179" spans="1:27">
      <c r="A179" s="38">
        <v>44064</v>
      </c>
      <c r="B179" s="39" t="s">
        <v>116</v>
      </c>
      <c r="C179" s="37">
        <f t="shared" si="137"/>
        <v>1512.0967741935483</v>
      </c>
      <c r="D179" s="39" t="s">
        <v>15</v>
      </c>
      <c r="E179" s="40">
        <v>248</v>
      </c>
      <c r="F179" s="40">
        <v>250</v>
      </c>
      <c r="G179" s="40">
        <v>252</v>
      </c>
      <c r="H179" s="40">
        <v>245.8</v>
      </c>
      <c r="I179" s="37">
        <f t="shared" si="187"/>
        <v>2116.9354838709678</v>
      </c>
      <c r="J179" s="41">
        <f t="shared" si="189"/>
        <v>1814.5161290322578</v>
      </c>
      <c r="K179" s="45">
        <f t="shared" ref="K179" si="192">I179+J179</f>
        <v>3931.4516129032254</v>
      </c>
      <c r="L179" s="48" t="s">
        <v>33</v>
      </c>
      <c r="X179" s="36"/>
      <c r="Y179" s="36"/>
      <c r="Z179" s="36"/>
      <c r="AA179" s="36"/>
    </row>
    <row r="180" spans="1:27">
      <c r="A180" s="38">
        <v>44063</v>
      </c>
      <c r="B180" s="39" t="s">
        <v>115</v>
      </c>
      <c r="C180" s="37">
        <f t="shared" si="137"/>
        <v>1256.2814070351758</v>
      </c>
      <c r="D180" s="39" t="s">
        <v>15</v>
      </c>
      <c r="E180" s="40">
        <v>298.5</v>
      </c>
      <c r="F180" s="40">
        <v>301</v>
      </c>
      <c r="G180" s="40">
        <v>304</v>
      </c>
      <c r="H180" s="40">
        <v>295</v>
      </c>
      <c r="I180" s="37">
        <f t="shared" si="187"/>
        <v>2198.4924623115576</v>
      </c>
      <c r="J180" s="41">
        <f t="shared" si="189"/>
        <v>2072.86432160804</v>
      </c>
      <c r="K180" s="45">
        <f t="shared" ref="K180" si="193">I180+J180</f>
        <v>4271.3567839195975</v>
      </c>
      <c r="L180" s="48" t="s">
        <v>33</v>
      </c>
      <c r="X180" s="36"/>
      <c r="Y180" s="36"/>
      <c r="Z180" s="36"/>
      <c r="AA180" s="36"/>
    </row>
    <row r="181" spans="1:27">
      <c r="A181" s="38">
        <v>44062</v>
      </c>
      <c r="B181" s="39" t="s">
        <v>114</v>
      </c>
      <c r="C181" s="37">
        <f t="shared" si="137"/>
        <v>672.04301075268813</v>
      </c>
      <c r="D181" s="39" t="s">
        <v>15</v>
      </c>
      <c r="E181" s="40">
        <v>558</v>
      </c>
      <c r="F181" s="40">
        <v>565</v>
      </c>
      <c r="G181" s="40">
        <v>575</v>
      </c>
      <c r="H181" s="40">
        <v>561</v>
      </c>
      <c r="I181" s="37">
        <f t="shared" si="187"/>
        <v>3293.010752688172</v>
      </c>
      <c r="J181" s="41">
        <f t="shared" si="189"/>
        <v>3427.4193548387098</v>
      </c>
      <c r="K181" s="45">
        <f t="shared" ref="K181" si="194">I181+J181</f>
        <v>6720.4301075268813</v>
      </c>
      <c r="L181" s="48" t="s">
        <v>33</v>
      </c>
      <c r="X181" s="36"/>
      <c r="Y181" s="36"/>
      <c r="Z181" s="36"/>
      <c r="AA181" s="36"/>
    </row>
    <row r="182" spans="1:27">
      <c r="A182" s="38">
        <v>44062</v>
      </c>
      <c r="B182" s="39" t="s">
        <v>113</v>
      </c>
      <c r="C182" s="37">
        <f t="shared" si="137"/>
        <v>1394.0520446096655</v>
      </c>
      <c r="D182" s="39" t="s">
        <v>15</v>
      </c>
      <c r="E182" s="40">
        <v>269</v>
      </c>
      <c r="F182" s="40">
        <v>271</v>
      </c>
      <c r="G182" s="40">
        <v>0</v>
      </c>
      <c r="H182" s="40">
        <v>266.8</v>
      </c>
      <c r="I182" s="37">
        <f t="shared" si="187"/>
        <v>1951.6728624535317</v>
      </c>
      <c r="J182" s="41">
        <v>0</v>
      </c>
      <c r="K182" s="45">
        <f t="shared" ref="K182:K183" si="195">I182+J182</f>
        <v>1951.6728624535317</v>
      </c>
      <c r="L182" s="48" t="s">
        <v>32</v>
      </c>
      <c r="X182" s="36"/>
      <c r="Y182" s="36"/>
      <c r="Z182" s="36"/>
      <c r="AA182" s="36"/>
    </row>
    <row r="183" spans="1:27">
      <c r="A183" s="38">
        <v>44062</v>
      </c>
      <c r="B183" s="39" t="s">
        <v>112</v>
      </c>
      <c r="C183" s="37">
        <f t="shared" si="137"/>
        <v>946.969696969697</v>
      </c>
      <c r="D183" s="39" t="s">
        <v>15</v>
      </c>
      <c r="E183" s="40">
        <v>396</v>
      </c>
      <c r="F183" s="40">
        <v>399</v>
      </c>
      <c r="G183" s="40">
        <v>403</v>
      </c>
      <c r="H183" s="40">
        <v>392</v>
      </c>
      <c r="I183" s="37">
        <f t="shared" si="187"/>
        <v>1988.6363636363637</v>
      </c>
      <c r="J183" s="41">
        <f>(G183-E183)*C183*30/100</f>
        <v>1988.6363636363637</v>
      </c>
      <c r="K183" s="45">
        <f t="shared" si="195"/>
        <v>3977.2727272727275</v>
      </c>
      <c r="L183" s="48" t="s">
        <v>33</v>
      </c>
      <c r="X183" s="36"/>
      <c r="Y183" s="36"/>
      <c r="Z183" s="36"/>
      <c r="AA183" s="36"/>
    </row>
    <row r="184" spans="1:27">
      <c r="A184" s="38">
        <v>44061</v>
      </c>
      <c r="B184" s="39" t="s">
        <v>111</v>
      </c>
      <c r="C184" s="37">
        <f t="shared" si="137"/>
        <v>774.7933884297521</v>
      </c>
      <c r="D184" s="39" t="s">
        <v>15</v>
      </c>
      <c r="E184" s="40">
        <v>484</v>
      </c>
      <c r="F184" s="40">
        <v>488</v>
      </c>
      <c r="G184" s="40">
        <v>0</v>
      </c>
      <c r="H184" s="40">
        <v>479</v>
      </c>
      <c r="I184" s="37">
        <f t="shared" si="187"/>
        <v>2169.4214876033061</v>
      </c>
      <c r="J184" s="41">
        <v>0</v>
      </c>
      <c r="K184" s="45">
        <f t="shared" ref="K184:K185" si="196">I184+J184</f>
        <v>2169.4214876033061</v>
      </c>
      <c r="L184" s="48" t="s">
        <v>32</v>
      </c>
      <c r="X184" s="36"/>
      <c r="Y184" s="36"/>
      <c r="Z184" s="36"/>
      <c r="AA184" s="36"/>
    </row>
    <row r="185" spans="1:27">
      <c r="A185" s="38">
        <v>44060</v>
      </c>
      <c r="B185" s="39" t="s">
        <v>110</v>
      </c>
      <c r="C185" s="37">
        <f t="shared" si="137"/>
        <v>1666.6666666666667</v>
      </c>
      <c r="D185" s="39" t="s">
        <v>15</v>
      </c>
      <c r="E185" s="40">
        <v>225</v>
      </c>
      <c r="F185" s="40">
        <v>227</v>
      </c>
      <c r="G185" s="40">
        <v>230</v>
      </c>
      <c r="H185" s="40">
        <v>222</v>
      </c>
      <c r="I185" s="37">
        <f t="shared" si="187"/>
        <v>2333.3333333333335</v>
      </c>
      <c r="J185" s="41">
        <f>(G185-E185)*C185*30/100</f>
        <v>2500.0000000000005</v>
      </c>
      <c r="K185" s="45">
        <f t="shared" si="196"/>
        <v>4833.3333333333339</v>
      </c>
      <c r="L185" s="48" t="s">
        <v>33</v>
      </c>
      <c r="X185" s="36"/>
      <c r="Y185" s="36"/>
      <c r="Z185" s="36"/>
      <c r="AA185" s="36"/>
    </row>
    <row r="186" spans="1:27">
      <c r="A186" s="38">
        <v>44060</v>
      </c>
      <c r="B186" s="39" t="s">
        <v>109</v>
      </c>
      <c r="C186" s="37">
        <f t="shared" si="137"/>
        <v>1289.9896800825593</v>
      </c>
      <c r="D186" s="39" t="s">
        <v>15</v>
      </c>
      <c r="E186" s="40">
        <v>290.7</v>
      </c>
      <c r="F186" s="40">
        <v>293</v>
      </c>
      <c r="G186" s="40">
        <v>296</v>
      </c>
      <c r="H186" s="40">
        <v>287</v>
      </c>
      <c r="I186" s="37">
        <f t="shared" si="187"/>
        <v>2076.8833849329308</v>
      </c>
      <c r="J186" s="41">
        <f>(G186-E186)*C186*30/100</f>
        <v>2051.0835913312735</v>
      </c>
      <c r="K186" s="45">
        <f t="shared" ref="K186" si="197">I186+J186</f>
        <v>4127.9669762642043</v>
      </c>
      <c r="L186" s="48" t="s">
        <v>33</v>
      </c>
      <c r="X186" s="36"/>
      <c r="Y186" s="36"/>
      <c r="Z186" s="36"/>
      <c r="AA186" s="36"/>
    </row>
    <row r="187" spans="1:27">
      <c r="A187" s="38">
        <v>44055</v>
      </c>
      <c r="B187" s="39" t="s">
        <v>108</v>
      </c>
      <c r="C187" s="37">
        <f t="shared" si="137"/>
        <v>351.78236397748594</v>
      </c>
      <c r="D187" s="39" t="s">
        <v>15</v>
      </c>
      <c r="E187" s="40">
        <v>1066</v>
      </c>
      <c r="F187" s="40">
        <v>1076</v>
      </c>
      <c r="G187" s="40">
        <v>1086</v>
      </c>
      <c r="H187" s="40">
        <v>1054</v>
      </c>
      <c r="I187" s="37">
        <f t="shared" si="187"/>
        <v>2462.4765478424019</v>
      </c>
      <c r="J187" s="41">
        <f>(G187-E187)*C187*30/100</f>
        <v>2110.6941838649159</v>
      </c>
      <c r="K187" s="45">
        <f t="shared" ref="K187" si="198">I187+J187</f>
        <v>4573.1707317073178</v>
      </c>
      <c r="L187" s="48" t="s">
        <v>33</v>
      </c>
      <c r="X187" s="36"/>
      <c r="Y187" s="36"/>
      <c r="Z187" s="36"/>
      <c r="AA187" s="36"/>
    </row>
    <row r="188" spans="1:27">
      <c r="A188" s="38">
        <v>44053</v>
      </c>
      <c r="B188" s="39" t="s">
        <v>107</v>
      </c>
      <c r="C188" s="37">
        <f t="shared" si="137"/>
        <v>1144.6886446886447</v>
      </c>
      <c r="D188" s="39" t="s">
        <v>15</v>
      </c>
      <c r="E188" s="40">
        <v>327.60000000000002</v>
      </c>
      <c r="F188" s="40">
        <v>330.5</v>
      </c>
      <c r="G188" s="40">
        <v>333.8</v>
      </c>
      <c r="H188" s="40">
        <v>323</v>
      </c>
      <c r="I188" s="37">
        <f t="shared" si="187"/>
        <v>2323.7179487179305</v>
      </c>
      <c r="J188" s="41">
        <f>(G188-E188)*C188*30/100</f>
        <v>2129.1208791208755</v>
      </c>
      <c r="K188" s="45">
        <f t="shared" ref="K188" si="199">I188+J188</f>
        <v>4452.8388278388065</v>
      </c>
      <c r="L188" s="48" t="s">
        <v>33</v>
      </c>
      <c r="X188" s="36"/>
      <c r="Y188" s="36"/>
      <c r="Z188" s="36"/>
      <c r="AA188" s="36"/>
    </row>
    <row r="189" spans="1:27">
      <c r="A189" s="38">
        <v>44050</v>
      </c>
      <c r="B189" s="39" t="s">
        <v>106</v>
      </c>
      <c r="C189" s="37">
        <f t="shared" ref="C189:C252" si="200">150000*2.5/E189</f>
        <v>1984.1269841269841</v>
      </c>
      <c r="D189" s="39" t="s">
        <v>15</v>
      </c>
      <c r="E189" s="40">
        <v>189</v>
      </c>
      <c r="F189" s="40">
        <v>191</v>
      </c>
      <c r="G189" s="40">
        <v>0</v>
      </c>
      <c r="H189" s="40">
        <v>186.5</v>
      </c>
      <c r="I189" s="37">
        <f t="shared" si="187"/>
        <v>2777.7777777777774</v>
      </c>
      <c r="J189" s="41">
        <v>0</v>
      </c>
      <c r="K189" s="45">
        <f t="shared" ref="K189:K204" si="201">I189+J189</f>
        <v>2777.7777777777774</v>
      </c>
      <c r="L189" s="48" t="s">
        <v>32</v>
      </c>
      <c r="X189" s="36"/>
      <c r="Y189" s="36"/>
      <c r="Z189" s="36"/>
      <c r="AA189" s="36"/>
    </row>
    <row r="190" spans="1:27">
      <c r="A190" s="38">
        <v>44048</v>
      </c>
      <c r="B190" s="39" t="s">
        <v>105</v>
      </c>
      <c r="C190" s="37">
        <f t="shared" si="200"/>
        <v>1442.3076923076924</v>
      </c>
      <c r="D190" s="39" t="s">
        <v>15</v>
      </c>
      <c r="E190" s="40">
        <v>260</v>
      </c>
      <c r="F190" s="40">
        <v>262</v>
      </c>
      <c r="G190" s="40">
        <v>265</v>
      </c>
      <c r="H190" s="40">
        <v>257.8</v>
      </c>
      <c r="I190" s="37">
        <f t="shared" si="187"/>
        <v>2019.2307692307693</v>
      </c>
      <c r="J190" s="41">
        <f>(G190-E190)*C190*30/100</f>
        <v>2163.4615384615386</v>
      </c>
      <c r="K190" s="45">
        <f t="shared" si="201"/>
        <v>4182.6923076923076</v>
      </c>
      <c r="L190" s="48" t="s">
        <v>33</v>
      </c>
      <c r="X190" s="36"/>
      <c r="Y190" s="36"/>
      <c r="Z190" s="36"/>
      <c r="AA190" s="36"/>
    </row>
    <row r="191" spans="1:27">
      <c r="A191" s="38">
        <v>44047</v>
      </c>
      <c r="B191" s="39" t="s">
        <v>104</v>
      </c>
      <c r="C191" s="37">
        <f t="shared" si="200"/>
        <v>2895.7528957528957</v>
      </c>
      <c r="D191" s="39" t="s">
        <v>15</v>
      </c>
      <c r="E191" s="40">
        <v>129.5</v>
      </c>
      <c r="F191" s="40">
        <v>132</v>
      </c>
      <c r="G191" s="40">
        <v>0</v>
      </c>
      <c r="H191" s="40">
        <v>127</v>
      </c>
      <c r="I191" s="37">
        <f t="shared" si="187"/>
        <v>5067.5675675675675</v>
      </c>
      <c r="J191" s="41">
        <v>0</v>
      </c>
      <c r="K191" s="45">
        <f t="shared" si="201"/>
        <v>5067.5675675675675</v>
      </c>
      <c r="L191" s="48" t="s">
        <v>32</v>
      </c>
      <c r="X191" s="36"/>
      <c r="Y191" s="36"/>
      <c r="Z191" s="36"/>
      <c r="AA191" s="36"/>
    </row>
    <row r="192" spans="1:27">
      <c r="A192" s="49"/>
      <c r="B192" s="50"/>
      <c r="C192" s="50"/>
      <c r="D192" s="50"/>
      <c r="E192" s="52"/>
      <c r="F192" s="52"/>
      <c r="G192" s="52"/>
      <c r="H192" s="52"/>
      <c r="I192" s="51"/>
      <c r="J192" s="53"/>
      <c r="K192" s="54">
        <f>SUM(K173:K191)</f>
        <v>65387.970161443649</v>
      </c>
      <c r="L192" s="55"/>
      <c r="X192" s="36"/>
      <c r="Y192" s="36"/>
      <c r="Z192" s="36"/>
      <c r="AA192" s="36"/>
    </row>
    <row r="193" spans="1:27">
      <c r="A193" s="38">
        <v>44043</v>
      </c>
      <c r="B193" s="39" t="s">
        <v>103</v>
      </c>
      <c r="C193" s="37">
        <f t="shared" si="200"/>
        <v>705.55032925682031</v>
      </c>
      <c r="D193" s="39" t="s">
        <v>15</v>
      </c>
      <c r="E193" s="40">
        <v>531.5</v>
      </c>
      <c r="F193" s="40">
        <v>525</v>
      </c>
      <c r="G193" s="40">
        <v>0</v>
      </c>
      <c r="H193" s="40">
        <v>525</v>
      </c>
      <c r="I193" s="37">
        <f t="shared" ref="I193:I198" si="202">(F193-E193)*C193*70/100</f>
        <v>-3210.2539981185323</v>
      </c>
      <c r="J193" s="41">
        <v>0</v>
      </c>
      <c r="K193" s="45">
        <f t="shared" si="201"/>
        <v>-3210.2539981185323</v>
      </c>
      <c r="L193" s="48" t="s">
        <v>11</v>
      </c>
      <c r="X193" s="36"/>
      <c r="Y193" s="36"/>
      <c r="Z193" s="36"/>
      <c r="AA193" s="36"/>
    </row>
    <row r="194" spans="1:27">
      <c r="A194" s="38">
        <v>44043</v>
      </c>
      <c r="B194" s="39" t="s">
        <v>102</v>
      </c>
      <c r="C194" s="37">
        <f t="shared" si="200"/>
        <v>296.44268774703556</v>
      </c>
      <c r="D194" s="39" t="s">
        <v>15</v>
      </c>
      <c r="E194" s="40">
        <v>1265</v>
      </c>
      <c r="F194" s="40">
        <v>1250</v>
      </c>
      <c r="G194" s="40">
        <v>0</v>
      </c>
      <c r="H194" s="40">
        <v>1250</v>
      </c>
      <c r="I194" s="37">
        <f t="shared" si="202"/>
        <v>-3112.6482213438735</v>
      </c>
      <c r="J194" s="41">
        <v>0</v>
      </c>
      <c r="K194" s="45">
        <f t="shared" si="201"/>
        <v>-3112.6482213438735</v>
      </c>
      <c r="L194" s="48" t="s">
        <v>11</v>
      </c>
      <c r="X194" s="36"/>
      <c r="Y194" s="36"/>
      <c r="Z194" s="36"/>
      <c r="AA194" s="36"/>
    </row>
    <row r="195" spans="1:27">
      <c r="A195" s="38">
        <v>44042</v>
      </c>
      <c r="B195" s="39" t="s">
        <v>100</v>
      </c>
      <c r="C195" s="37">
        <f t="shared" si="200"/>
        <v>357.14285714285717</v>
      </c>
      <c r="D195" s="39" t="s">
        <v>15</v>
      </c>
      <c r="E195" s="40">
        <v>1050</v>
      </c>
      <c r="F195" s="40">
        <v>1045</v>
      </c>
      <c r="G195" s="40">
        <v>0</v>
      </c>
      <c r="H195" s="40">
        <v>1038</v>
      </c>
      <c r="I195" s="37">
        <f t="shared" si="202"/>
        <v>-1250</v>
      </c>
      <c r="J195" s="41">
        <v>0</v>
      </c>
      <c r="K195" s="45">
        <f t="shared" si="201"/>
        <v>-1250</v>
      </c>
      <c r="L195" s="48" t="s">
        <v>101</v>
      </c>
      <c r="X195" s="36"/>
      <c r="Y195" s="36"/>
      <c r="Z195" s="36"/>
      <c r="AA195" s="36"/>
    </row>
    <row r="196" spans="1:27">
      <c r="A196" s="38">
        <v>44042</v>
      </c>
      <c r="B196" s="39" t="s">
        <v>99</v>
      </c>
      <c r="C196" s="37">
        <f t="shared" si="200"/>
        <v>647.66839378238342</v>
      </c>
      <c r="D196" s="39" t="s">
        <v>15</v>
      </c>
      <c r="E196" s="40">
        <v>579</v>
      </c>
      <c r="F196" s="40">
        <v>573</v>
      </c>
      <c r="G196" s="40">
        <v>0</v>
      </c>
      <c r="H196" s="40">
        <v>573</v>
      </c>
      <c r="I196" s="37">
        <f t="shared" si="202"/>
        <v>-2720.2072538860102</v>
      </c>
      <c r="J196" s="41">
        <v>0</v>
      </c>
      <c r="K196" s="45">
        <f t="shared" si="201"/>
        <v>-2720.2072538860102</v>
      </c>
      <c r="L196" s="48" t="s">
        <v>11</v>
      </c>
      <c r="X196" s="36"/>
      <c r="Y196" s="36"/>
      <c r="Z196" s="36"/>
      <c r="AA196" s="36"/>
    </row>
    <row r="197" spans="1:27">
      <c r="A197" s="38">
        <v>44041</v>
      </c>
      <c r="B197" s="39" t="s">
        <v>98</v>
      </c>
      <c r="C197" s="37">
        <f t="shared" si="200"/>
        <v>614.75409836065569</v>
      </c>
      <c r="D197" s="39" t="s">
        <v>15</v>
      </c>
      <c r="E197" s="40">
        <v>610</v>
      </c>
      <c r="F197" s="40">
        <v>615.70000000000005</v>
      </c>
      <c r="G197" s="40">
        <v>0</v>
      </c>
      <c r="H197" s="40">
        <v>602</v>
      </c>
      <c r="I197" s="37">
        <f t="shared" si="202"/>
        <v>2452.8688524590357</v>
      </c>
      <c r="J197" s="41">
        <v>0</v>
      </c>
      <c r="K197" s="45">
        <f t="shared" si="201"/>
        <v>2452.8688524590357</v>
      </c>
      <c r="L197" s="48" t="s">
        <v>32</v>
      </c>
      <c r="X197" s="36"/>
      <c r="Y197" s="36"/>
      <c r="Z197" s="36"/>
      <c r="AA197" s="36"/>
    </row>
    <row r="198" spans="1:27">
      <c r="A198" s="38">
        <v>44040</v>
      </c>
      <c r="B198" s="39" t="s">
        <v>97</v>
      </c>
      <c r="C198" s="37">
        <f t="shared" si="200"/>
        <v>789.47368421052636</v>
      </c>
      <c r="D198" s="39" t="s">
        <v>15</v>
      </c>
      <c r="E198" s="40">
        <v>475</v>
      </c>
      <c r="F198" s="40">
        <v>476.5</v>
      </c>
      <c r="G198" s="40">
        <v>0</v>
      </c>
      <c r="H198" s="40">
        <v>470</v>
      </c>
      <c r="I198" s="37">
        <f t="shared" si="202"/>
        <v>828.94736842105272</v>
      </c>
      <c r="J198" s="41">
        <v>0</v>
      </c>
      <c r="K198" s="45">
        <f t="shared" si="201"/>
        <v>828.94736842105272</v>
      </c>
      <c r="L198" s="48" t="s">
        <v>42</v>
      </c>
      <c r="X198" s="36"/>
      <c r="Y198" s="36"/>
      <c r="Z198" s="36"/>
      <c r="AA198" s="36"/>
    </row>
    <row r="199" spans="1:27">
      <c r="A199" s="38">
        <v>44040</v>
      </c>
      <c r="B199" s="39" t="s">
        <v>96</v>
      </c>
      <c r="C199" s="37">
        <f t="shared" si="200"/>
        <v>255.79809004092769</v>
      </c>
      <c r="D199" s="39" t="s">
        <v>28</v>
      </c>
      <c r="E199" s="40">
        <v>1466</v>
      </c>
      <c r="F199" s="40">
        <v>1450</v>
      </c>
      <c r="G199" s="40">
        <v>0</v>
      </c>
      <c r="H199" s="40">
        <v>1486</v>
      </c>
      <c r="I199" s="37">
        <f>(E199-F199)*C199*70/100</f>
        <v>2864.9386084583903</v>
      </c>
      <c r="J199" s="41">
        <v>0</v>
      </c>
      <c r="K199" s="45">
        <f t="shared" si="201"/>
        <v>2864.9386084583903</v>
      </c>
      <c r="L199" s="48" t="s">
        <v>32</v>
      </c>
      <c r="X199" s="36"/>
      <c r="Y199" s="36"/>
      <c r="Z199" s="36"/>
      <c r="AA199" s="36"/>
    </row>
    <row r="200" spans="1:27">
      <c r="A200" s="38">
        <v>44039</v>
      </c>
      <c r="B200" s="39" t="s">
        <v>95</v>
      </c>
      <c r="C200" s="37">
        <f t="shared" si="200"/>
        <v>158.89830508474577</v>
      </c>
      <c r="D200" s="39" t="s">
        <v>15</v>
      </c>
      <c r="E200" s="40">
        <v>2360</v>
      </c>
      <c r="F200" s="40">
        <v>2380</v>
      </c>
      <c r="G200" s="40">
        <v>2400</v>
      </c>
      <c r="H200" s="40">
        <v>2330</v>
      </c>
      <c r="I200" s="37">
        <f t="shared" ref="I200:I205" si="203">(F200-E200)*C200*70/100</f>
        <v>2224.5762711864409</v>
      </c>
      <c r="J200" s="41">
        <f>(G200-E200)*C200*30/100</f>
        <v>1906.7796610169491</v>
      </c>
      <c r="K200" s="45">
        <f t="shared" si="201"/>
        <v>4131.3559322033898</v>
      </c>
      <c r="L200" s="48" t="s">
        <v>33</v>
      </c>
      <c r="X200" s="36"/>
      <c r="Y200" s="36"/>
      <c r="Z200" s="36"/>
      <c r="AA200" s="36"/>
    </row>
    <row r="201" spans="1:27">
      <c r="A201" s="38">
        <v>44036</v>
      </c>
      <c r="B201" s="39" t="s">
        <v>94</v>
      </c>
      <c r="C201" s="37">
        <f t="shared" si="200"/>
        <v>212.34428086070216</v>
      </c>
      <c r="D201" s="39" t="s">
        <v>15</v>
      </c>
      <c r="E201" s="40">
        <v>1766</v>
      </c>
      <c r="F201" s="40">
        <v>1778</v>
      </c>
      <c r="G201" s="40">
        <v>0</v>
      </c>
      <c r="H201" s="40">
        <v>1751</v>
      </c>
      <c r="I201" s="37">
        <f t="shared" si="203"/>
        <v>1783.691959229898</v>
      </c>
      <c r="J201" s="41">
        <v>0</v>
      </c>
      <c r="K201" s="45">
        <f t="shared" si="201"/>
        <v>1783.691959229898</v>
      </c>
      <c r="L201" s="48" t="s">
        <v>32</v>
      </c>
      <c r="X201" s="36"/>
      <c r="Y201" s="36"/>
      <c r="Z201" s="36"/>
      <c r="AA201" s="36"/>
    </row>
    <row r="202" spans="1:27">
      <c r="A202" s="38">
        <v>44036</v>
      </c>
      <c r="B202" s="39" t="s">
        <v>93</v>
      </c>
      <c r="C202" s="37">
        <f t="shared" si="200"/>
        <v>1074.4985673352435</v>
      </c>
      <c r="D202" s="39" t="s">
        <v>15</v>
      </c>
      <c r="E202" s="40">
        <v>349</v>
      </c>
      <c r="F202" s="40">
        <v>345</v>
      </c>
      <c r="G202" s="40">
        <v>0</v>
      </c>
      <c r="H202" s="40">
        <v>345</v>
      </c>
      <c r="I202" s="37">
        <f t="shared" si="203"/>
        <v>-3008.5959885386819</v>
      </c>
      <c r="J202" s="41">
        <v>0</v>
      </c>
      <c r="K202" s="45">
        <f t="shared" si="201"/>
        <v>-3008.5959885386819</v>
      </c>
      <c r="L202" s="48" t="s">
        <v>11</v>
      </c>
      <c r="X202" s="36"/>
      <c r="Y202" s="36"/>
      <c r="Z202" s="36"/>
      <c r="AA202" s="36"/>
    </row>
    <row r="203" spans="1:27">
      <c r="A203" s="38">
        <v>44035</v>
      </c>
      <c r="B203" s="39" t="s">
        <v>92</v>
      </c>
      <c r="C203" s="37">
        <f t="shared" si="200"/>
        <v>652.17391304347825</v>
      </c>
      <c r="D203" s="39" t="s">
        <v>15</v>
      </c>
      <c r="E203" s="40">
        <v>575</v>
      </c>
      <c r="F203" s="40">
        <v>580</v>
      </c>
      <c r="G203" s="40">
        <v>0</v>
      </c>
      <c r="H203" s="40">
        <v>568</v>
      </c>
      <c r="I203" s="37">
        <f t="shared" si="203"/>
        <v>2282.608695652174</v>
      </c>
      <c r="J203" s="41">
        <v>0</v>
      </c>
      <c r="K203" s="45">
        <f t="shared" si="201"/>
        <v>2282.608695652174</v>
      </c>
      <c r="L203" s="48" t="s">
        <v>32</v>
      </c>
      <c r="X203" s="36"/>
      <c r="Y203" s="36"/>
      <c r="Z203" s="36"/>
      <c r="AA203" s="36"/>
    </row>
    <row r="204" spans="1:27">
      <c r="A204" s="38">
        <v>44035</v>
      </c>
      <c r="B204" s="39" t="s">
        <v>91</v>
      </c>
      <c r="C204" s="37">
        <f t="shared" si="200"/>
        <v>241.93548387096774</v>
      </c>
      <c r="D204" s="39" t="s">
        <v>15</v>
      </c>
      <c r="E204" s="40">
        <v>1550</v>
      </c>
      <c r="F204" s="40">
        <v>1565</v>
      </c>
      <c r="G204" s="40">
        <v>1585</v>
      </c>
      <c r="H204" s="40">
        <v>1530</v>
      </c>
      <c r="I204" s="37">
        <f t="shared" si="203"/>
        <v>2540.322580645161</v>
      </c>
      <c r="J204" s="41">
        <f>(G204-E204)*C204*30/100</f>
        <v>2540.322580645161</v>
      </c>
      <c r="K204" s="45">
        <f t="shared" si="201"/>
        <v>5080.645161290322</v>
      </c>
      <c r="L204" s="48" t="s">
        <v>33</v>
      </c>
      <c r="X204" s="36"/>
      <c r="Y204" s="36"/>
      <c r="Z204" s="36"/>
      <c r="AA204" s="36"/>
    </row>
    <row r="205" spans="1:27">
      <c r="A205" s="38">
        <v>44034</v>
      </c>
      <c r="B205" s="39" t="s">
        <v>90</v>
      </c>
      <c r="C205" s="37">
        <f t="shared" si="200"/>
        <v>256.93730729701952</v>
      </c>
      <c r="D205" s="39" t="s">
        <v>15</v>
      </c>
      <c r="E205" s="40">
        <v>1459.5</v>
      </c>
      <c r="F205" s="40">
        <v>1472</v>
      </c>
      <c r="G205" s="40">
        <v>0</v>
      </c>
      <c r="H205" s="40">
        <v>1440</v>
      </c>
      <c r="I205" s="37">
        <f t="shared" si="203"/>
        <v>2248.2014388489206</v>
      </c>
      <c r="J205" s="41">
        <v>0</v>
      </c>
      <c r="K205" s="45">
        <f t="shared" ref="K205:K207" si="204">I205+J205</f>
        <v>2248.2014388489206</v>
      </c>
      <c r="L205" s="48" t="s">
        <v>42</v>
      </c>
      <c r="X205" s="36"/>
      <c r="Y205" s="36"/>
      <c r="Z205" s="36"/>
      <c r="AA205" s="36"/>
    </row>
    <row r="206" spans="1:27">
      <c r="A206" s="38">
        <v>44034</v>
      </c>
      <c r="B206" s="39" t="s">
        <v>89</v>
      </c>
      <c r="C206" s="37">
        <f t="shared" si="200"/>
        <v>466.70815183571875</v>
      </c>
      <c r="D206" s="39" t="s">
        <v>28</v>
      </c>
      <c r="E206" s="40">
        <v>803.5</v>
      </c>
      <c r="F206" s="40">
        <v>810</v>
      </c>
      <c r="G206" s="40">
        <v>0</v>
      </c>
      <c r="H206" s="40">
        <v>810</v>
      </c>
      <c r="I206" s="37">
        <f>(E206-F206)*C206*70/100</f>
        <v>-2123.5220908525203</v>
      </c>
      <c r="J206" s="41">
        <v>0</v>
      </c>
      <c r="K206" s="45">
        <f t="shared" si="204"/>
        <v>-2123.5220908525203</v>
      </c>
      <c r="L206" s="48" t="s">
        <v>11</v>
      </c>
      <c r="X206" s="36"/>
      <c r="Y206" s="36"/>
      <c r="Z206" s="36"/>
      <c r="AA206" s="36"/>
    </row>
    <row r="207" spans="1:27">
      <c r="A207" s="38">
        <v>44034</v>
      </c>
      <c r="B207" s="39" t="s">
        <v>88</v>
      </c>
      <c r="C207" s="37">
        <f t="shared" si="200"/>
        <v>623.96006655574047</v>
      </c>
      <c r="D207" s="39" t="s">
        <v>28</v>
      </c>
      <c r="E207" s="40">
        <v>601</v>
      </c>
      <c r="F207" s="40">
        <v>595</v>
      </c>
      <c r="G207" s="40">
        <v>589</v>
      </c>
      <c r="H207" s="40">
        <v>606</v>
      </c>
      <c r="I207" s="37">
        <f>(E207-F207)*C207*70/100</f>
        <v>2620.6322795341098</v>
      </c>
      <c r="J207" s="41">
        <f>(E207-G207)*C207*30/100</f>
        <v>2246.2562396006656</v>
      </c>
      <c r="K207" s="45">
        <f t="shared" si="204"/>
        <v>4866.8885191347754</v>
      </c>
      <c r="L207" s="48" t="s">
        <v>33</v>
      </c>
      <c r="X207" s="36"/>
      <c r="Y207" s="36"/>
      <c r="Z207" s="36"/>
      <c r="AA207" s="36"/>
    </row>
    <row r="208" spans="1:27">
      <c r="A208" s="38">
        <v>44033</v>
      </c>
      <c r="B208" s="39" t="s">
        <v>87</v>
      </c>
      <c r="C208" s="37">
        <f t="shared" si="200"/>
        <v>401.47743696804241</v>
      </c>
      <c r="D208" s="39" t="s">
        <v>15</v>
      </c>
      <c r="E208" s="40">
        <v>934.05</v>
      </c>
      <c r="F208" s="40">
        <v>940</v>
      </c>
      <c r="G208" s="40">
        <v>950</v>
      </c>
      <c r="H208" s="40">
        <v>923</v>
      </c>
      <c r="I208" s="37">
        <f t="shared" ref="I208:I215" si="205">(F208-E208)*C208*70/100</f>
        <v>1672.1535249719093</v>
      </c>
      <c r="J208" s="41">
        <f>(G208-E208)*C208*30/100</f>
        <v>1921.0695358920887</v>
      </c>
      <c r="K208" s="45">
        <f t="shared" ref="K208" si="206">I208+J208</f>
        <v>3593.2230608639979</v>
      </c>
      <c r="L208" s="48" t="s">
        <v>33</v>
      </c>
      <c r="X208" s="36"/>
      <c r="Y208" s="36"/>
      <c r="Z208" s="36"/>
      <c r="AA208" s="36"/>
    </row>
    <row r="209" spans="1:27">
      <c r="A209" s="38">
        <v>44033</v>
      </c>
      <c r="B209" s="39" t="s">
        <v>86</v>
      </c>
      <c r="C209" s="37">
        <f t="shared" si="200"/>
        <v>471.69811320754718</v>
      </c>
      <c r="D209" s="39" t="s">
        <v>15</v>
      </c>
      <c r="E209" s="40">
        <v>795</v>
      </c>
      <c r="F209" s="40">
        <v>785</v>
      </c>
      <c r="G209" s="40">
        <v>0</v>
      </c>
      <c r="H209" s="40">
        <v>785</v>
      </c>
      <c r="I209" s="37">
        <f t="shared" si="205"/>
        <v>-3301.8867924528299</v>
      </c>
      <c r="J209" s="41">
        <v>0</v>
      </c>
      <c r="K209" s="45">
        <f t="shared" ref="K209:K211" si="207">I209+J209</f>
        <v>-3301.8867924528299</v>
      </c>
      <c r="L209" s="48" t="s">
        <v>11</v>
      </c>
      <c r="X209" s="36"/>
      <c r="Y209" s="36"/>
      <c r="Z209" s="36"/>
      <c r="AA209" s="36"/>
    </row>
    <row r="210" spans="1:27">
      <c r="A210" s="38">
        <v>44032</v>
      </c>
      <c r="B210" s="39" t="s">
        <v>85</v>
      </c>
      <c r="C210" s="37">
        <f t="shared" si="200"/>
        <v>407.60869565217394</v>
      </c>
      <c r="D210" s="39" t="s">
        <v>15</v>
      </c>
      <c r="E210" s="40">
        <v>920</v>
      </c>
      <c r="F210" s="40">
        <v>910</v>
      </c>
      <c r="G210" s="40">
        <v>0</v>
      </c>
      <c r="H210" s="40">
        <v>910</v>
      </c>
      <c r="I210" s="37">
        <f t="shared" si="205"/>
        <v>-2853.2608695652179</v>
      </c>
      <c r="J210" s="41">
        <v>0</v>
      </c>
      <c r="K210" s="45">
        <f t="shared" si="207"/>
        <v>-2853.2608695652179</v>
      </c>
      <c r="L210" s="48" t="s">
        <v>11</v>
      </c>
      <c r="X210" s="36"/>
      <c r="Y210" s="36"/>
      <c r="Z210" s="36"/>
      <c r="AA210" s="36"/>
    </row>
    <row r="211" spans="1:27">
      <c r="A211" s="38">
        <v>44032</v>
      </c>
      <c r="B211" s="39" t="s">
        <v>84</v>
      </c>
      <c r="C211" s="37">
        <f t="shared" si="200"/>
        <v>694.44444444444446</v>
      </c>
      <c r="D211" s="39" t="s">
        <v>15</v>
      </c>
      <c r="E211" s="40">
        <v>540</v>
      </c>
      <c r="F211" s="40">
        <v>545</v>
      </c>
      <c r="G211" s="40">
        <v>550</v>
      </c>
      <c r="H211" s="40">
        <v>534</v>
      </c>
      <c r="I211" s="37">
        <f t="shared" si="205"/>
        <v>2430.5555555555557</v>
      </c>
      <c r="J211" s="41">
        <f>(G211-E211)*C211*30/100</f>
        <v>2083.3333333333335</v>
      </c>
      <c r="K211" s="45">
        <f t="shared" si="207"/>
        <v>4513.8888888888887</v>
      </c>
      <c r="L211" s="48" t="s">
        <v>33</v>
      </c>
      <c r="X211" s="36"/>
      <c r="Y211" s="36"/>
      <c r="Z211" s="36"/>
      <c r="AA211" s="36"/>
    </row>
    <row r="212" spans="1:27">
      <c r="A212" s="38">
        <v>44029</v>
      </c>
      <c r="B212" s="39" t="s">
        <v>83</v>
      </c>
      <c r="C212" s="37">
        <f t="shared" si="200"/>
        <v>248.5089463220676</v>
      </c>
      <c r="D212" s="39" t="s">
        <v>15</v>
      </c>
      <c r="E212" s="40">
        <v>1509</v>
      </c>
      <c r="F212" s="40">
        <v>1498</v>
      </c>
      <c r="G212" s="40">
        <v>0</v>
      </c>
      <c r="H212" s="40">
        <v>1498</v>
      </c>
      <c r="I212" s="37">
        <f t="shared" si="205"/>
        <v>-1913.5188866799203</v>
      </c>
      <c r="J212" s="41">
        <v>0</v>
      </c>
      <c r="K212" s="45">
        <f t="shared" ref="K212:K213" si="208">I212+J212</f>
        <v>-1913.5188866799203</v>
      </c>
      <c r="L212" s="48" t="s">
        <v>11</v>
      </c>
      <c r="X212" s="36"/>
      <c r="Y212" s="36"/>
      <c r="Z212" s="36"/>
      <c r="AA212" s="36"/>
    </row>
    <row r="213" spans="1:27">
      <c r="A213" s="38">
        <v>44028</v>
      </c>
      <c r="B213" s="39" t="s">
        <v>82</v>
      </c>
      <c r="C213" s="37">
        <f t="shared" si="200"/>
        <v>365.14118792599805</v>
      </c>
      <c r="D213" s="39" t="s">
        <v>15</v>
      </c>
      <c r="E213" s="40">
        <v>1027</v>
      </c>
      <c r="F213" s="40">
        <v>1037</v>
      </c>
      <c r="G213" s="40">
        <v>1050</v>
      </c>
      <c r="H213" s="40">
        <v>1019</v>
      </c>
      <c r="I213" s="37">
        <f t="shared" si="205"/>
        <v>2555.9883154819863</v>
      </c>
      <c r="J213" s="41">
        <f>(G213-E213)*C213*30/100</f>
        <v>2519.4741966893866</v>
      </c>
      <c r="K213" s="45">
        <f t="shared" si="208"/>
        <v>5075.4625121713725</v>
      </c>
      <c r="L213" s="48" t="s">
        <v>33</v>
      </c>
      <c r="X213" s="36"/>
      <c r="Y213" s="36"/>
      <c r="Z213" s="36"/>
      <c r="AA213" s="36"/>
    </row>
    <row r="214" spans="1:27">
      <c r="A214" s="38">
        <v>44027</v>
      </c>
      <c r="B214" s="39" t="s">
        <v>81</v>
      </c>
      <c r="C214" s="37">
        <f t="shared" si="200"/>
        <v>394.73684210526318</v>
      </c>
      <c r="D214" s="39" t="s">
        <v>15</v>
      </c>
      <c r="E214" s="40">
        <v>950</v>
      </c>
      <c r="F214" s="40">
        <v>960</v>
      </c>
      <c r="G214" s="40">
        <v>970</v>
      </c>
      <c r="H214" s="40">
        <v>940</v>
      </c>
      <c r="I214" s="37">
        <f t="shared" si="205"/>
        <v>2763.1578947368421</v>
      </c>
      <c r="J214" s="41">
        <f>(G214-E214)*C214*30/100</f>
        <v>2368.4210526315787</v>
      </c>
      <c r="K214" s="45">
        <f t="shared" ref="K214" si="209">I214+J214</f>
        <v>5131.5789473684208</v>
      </c>
      <c r="L214" s="48" t="s">
        <v>33</v>
      </c>
      <c r="X214" s="36"/>
      <c r="Y214" s="36"/>
      <c r="Z214" s="36"/>
      <c r="AA214" s="36"/>
    </row>
    <row r="215" spans="1:27">
      <c r="A215" s="38">
        <v>44027</v>
      </c>
      <c r="B215" s="39" t="s">
        <v>80</v>
      </c>
      <c r="C215" s="37">
        <f t="shared" si="200"/>
        <v>1041.6666666666667</v>
      </c>
      <c r="D215" s="39" t="s">
        <v>15</v>
      </c>
      <c r="E215" s="40">
        <v>360</v>
      </c>
      <c r="F215" s="40">
        <v>363</v>
      </c>
      <c r="G215" s="40">
        <v>366</v>
      </c>
      <c r="H215" s="40">
        <v>356.5</v>
      </c>
      <c r="I215" s="37">
        <f t="shared" si="205"/>
        <v>2187.5</v>
      </c>
      <c r="J215" s="41">
        <f>(G215-E215)*C215*30/100</f>
        <v>1875</v>
      </c>
      <c r="K215" s="45">
        <f t="shared" ref="K215" si="210">I215+J215</f>
        <v>4062.5</v>
      </c>
      <c r="L215" s="48" t="s">
        <v>33</v>
      </c>
      <c r="X215" s="36"/>
      <c r="Y215" s="36"/>
      <c r="Z215" s="36"/>
      <c r="AA215" s="36"/>
    </row>
    <row r="216" spans="1:27">
      <c r="A216" s="49"/>
      <c r="B216" s="50"/>
      <c r="C216" s="50"/>
      <c r="D216" s="50"/>
      <c r="E216" s="52"/>
      <c r="F216" s="52"/>
      <c r="G216" s="52"/>
      <c r="H216" s="52"/>
      <c r="I216" s="51"/>
      <c r="J216" s="53"/>
      <c r="K216" s="54">
        <f>SUM(K193:K215)</f>
        <v>25422.90584355305</v>
      </c>
      <c r="L216" s="55"/>
      <c r="X216" s="36"/>
      <c r="Y216" s="36"/>
      <c r="Z216" s="36"/>
      <c r="AA216" s="36"/>
    </row>
    <row r="217" spans="1:27">
      <c r="A217" s="38">
        <v>43910</v>
      </c>
      <c r="B217" s="39" t="s">
        <v>79</v>
      </c>
      <c r="C217" s="37">
        <f t="shared" si="200"/>
        <v>199.46808510638297</v>
      </c>
      <c r="D217" s="39" t="s">
        <v>15</v>
      </c>
      <c r="E217" s="40">
        <v>1880</v>
      </c>
      <c r="F217" s="40">
        <v>1900</v>
      </c>
      <c r="G217" s="40">
        <v>1930</v>
      </c>
      <c r="H217" s="40">
        <v>1850</v>
      </c>
      <c r="I217" s="37">
        <f>(F217-E217)*C217*70/100</f>
        <v>2792.5531914893618</v>
      </c>
      <c r="J217" s="41">
        <v>0</v>
      </c>
      <c r="K217" s="45">
        <f t="shared" ref="K217:K218" si="211">I217+J217</f>
        <v>2792.5531914893618</v>
      </c>
      <c r="L217" s="48" t="s">
        <v>69</v>
      </c>
      <c r="X217" s="36"/>
      <c r="Y217" s="36"/>
      <c r="Z217" s="36"/>
      <c r="AA217" s="36"/>
    </row>
    <row r="218" spans="1:27">
      <c r="A218" s="38">
        <v>43909</v>
      </c>
      <c r="B218" s="39" t="s">
        <v>78</v>
      </c>
      <c r="C218" s="37">
        <f t="shared" si="200"/>
        <v>208.33333333333334</v>
      </c>
      <c r="D218" s="39" t="s">
        <v>28</v>
      </c>
      <c r="E218" s="40">
        <v>1800</v>
      </c>
      <c r="F218" s="40">
        <v>1780</v>
      </c>
      <c r="G218" s="40">
        <v>1750</v>
      </c>
      <c r="H218" s="40">
        <v>1825</v>
      </c>
      <c r="I218" s="37">
        <f>(E218-F218)*C218*70/100</f>
        <v>2916.666666666667</v>
      </c>
      <c r="J218" s="41">
        <f>(E218-G218)*C218*30/100</f>
        <v>3125.0000000000005</v>
      </c>
      <c r="K218" s="45">
        <f t="shared" si="211"/>
        <v>6041.6666666666679</v>
      </c>
      <c r="L218" s="48" t="s">
        <v>33</v>
      </c>
      <c r="X218" s="36"/>
      <c r="Y218" s="36"/>
      <c r="Z218" s="36"/>
      <c r="AA218" s="36"/>
    </row>
    <row r="219" spans="1:27">
      <c r="A219" s="38">
        <v>43908</v>
      </c>
      <c r="B219" s="39" t="s">
        <v>77</v>
      </c>
      <c r="C219" s="37">
        <f t="shared" si="200"/>
        <v>1046.0251046025105</v>
      </c>
      <c r="D219" s="39" t="s">
        <v>28</v>
      </c>
      <c r="E219" s="40">
        <v>358.5</v>
      </c>
      <c r="F219" s="40">
        <v>352</v>
      </c>
      <c r="G219" s="40">
        <v>345</v>
      </c>
      <c r="H219" s="40">
        <v>365</v>
      </c>
      <c r="I219" s="37">
        <f>(E219-F219)*C219*70/100</f>
        <v>4759.414225941423</v>
      </c>
      <c r="J219" s="41">
        <f>(E219-G219)*C219*30/100</f>
        <v>4236.4016736401672</v>
      </c>
      <c r="K219" s="45">
        <f t="shared" ref="K219" si="212">I219+J219</f>
        <v>8995.8158995815902</v>
      </c>
      <c r="L219" s="48" t="s">
        <v>33</v>
      </c>
      <c r="X219" s="36"/>
      <c r="Y219" s="36"/>
      <c r="Z219" s="36"/>
      <c r="AA219" s="36"/>
    </row>
    <row r="220" spans="1:27">
      <c r="A220" s="38">
        <v>43907</v>
      </c>
      <c r="B220" s="39" t="s">
        <v>75</v>
      </c>
      <c r="C220" s="37">
        <f t="shared" si="200"/>
        <v>1297.5778546712802</v>
      </c>
      <c r="D220" s="39" t="s">
        <v>15</v>
      </c>
      <c r="E220" s="40">
        <v>289</v>
      </c>
      <c r="F220" s="40">
        <v>290</v>
      </c>
      <c r="G220" s="40">
        <v>0</v>
      </c>
      <c r="H220" s="40">
        <v>285</v>
      </c>
      <c r="I220" s="37">
        <f>(F220-E220)*C220*70/100</f>
        <v>908.30449826989616</v>
      </c>
      <c r="J220" s="41">
        <v>0</v>
      </c>
      <c r="K220" s="45">
        <f t="shared" ref="K220:K221" si="213">I220+J220</f>
        <v>908.30449826989616</v>
      </c>
      <c r="L220" s="48" t="s">
        <v>76</v>
      </c>
      <c r="X220" s="36"/>
      <c r="Y220" s="36"/>
      <c r="Z220" s="36"/>
      <c r="AA220" s="36"/>
    </row>
    <row r="221" spans="1:27">
      <c r="A221" s="38">
        <v>43907</v>
      </c>
      <c r="B221" s="39" t="s">
        <v>67</v>
      </c>
      <c r="C221" s="37">
        <f t="shared" si="200"/>
        <v>1773.049645390071</v>
      </c>
      <c r="D221" s="39" t="s">
        <v>15</v>
      </c>
      <c r="E221" s="40">
        <v>211.5</v>
      </c>
      <c r="F221" s="40">
        <v>215</v>
      </c>
      <c r="G221" s="40">
        <v>219</v>
      </c>
      <c r="H221" s="40">
        <v>208</v>
      </c>
      <c r="I221" s="37">
        <f>(F221-E221)*C221*70/100</f>
        <v>4343.9716312056735</v>
      </c>
      <c r="J221" s="41">
        <f>(G221-E221)*C221*30/100</f>
        <v>3989.36170212766</v>
      </c>
      <c r="K221" s="45">
        <f t="shared" si="213"/>
        <v>8333.3333333333339</v>
      </c>
      <c r="L221" s="48" t="s">
        <v>33</v>
      </c>
      <c r="X221" s="36"/>
      <c r="Y221" s="36"/>
      <c r="Z221" s="36"/>
      <c r="AA221" s="36"/>
    </row>
    <row r="222" spans="1:27">
      <c r="A222" s="38">
        <v>43906</v>
      </c>
      <c r="B222" s="39" t="s">
        <v>74</v>
      </c>
      <c r="C222" s="37">
        <f t="shared" si="200"/>
        <v>3676.4705882352941</v>
      </c>
      <c r="D222" s="39" t="s">
        <v>15</v>
      </c>
      <c r="E222" s="40">
        <v>102</v>
      </c>
      <c r="F222" s="40">
        <v>105</v>
      </c>
      <c r="G222" s="40">
        <v>108</v>
      </c>
      <c r="H222" s="40">
        <v>98</v>
      </c>
      <c r="I222" s="37">
        <f>(F222-E222)*C222*70/100</f>
        <v>7720.588235294118</v>
      </c>
      <c r="J222" s="41">
        <f>(G222-E222)*C222*30/100</f>
        <v>6617.6470588235297</v>
      </c>
      <c r="K222" s="45">
        <f t="shared" ref="K222" si="214">I222+J222</f>
        <v>14338.235294117647</v>
      </c>
      <c r="L222" s="48" t="s">
        <v>33</v>
      </c>
      <c r="X222" s="36"/>
      <c r="Y222" s="36"/>
      <c r="Z222" s="36"/>
      <c r="AA222" s="36"/>
    </row>
    <row r="223" spans="1:27">
      <c r="A223" s="38">
        <v>43902</v>
      </c>
      <c r="B223" s="39" t="s">
        <v>73</v>
      </c>
      <c r="C223" s="37">
        <f t="shared" si="200"/>
        <v>1875</v>
      </c>
      <c r="D223" s="39" t="s">
        <v>28</v>
      </c>
      <c r="E223" s="40">
        <v>200</v>
      </c>
      <c r="F223" s="40">
        <v>197</v>
      </c>
      <c r="G223" s="40">
        <v>0</v>
      </c>
      <c r="H223" s="40">
        <v>207</v>
      </c>
      <c r="I223" s="37">
        <f>(E223-F223)*C223*70/100</f>
        <v>3937.5</v>
      </c>
      <c r="J223" s="41">
        <v>0</v>
      </c>
      <c r="K223" s="45">
        <f t="shared" ref="K223:K224" si="215">I223+J223</f>
        <v>3937.5</v>
      </c>
      <c r="L223" s="48" t="s">
        <v>69</v>
      </c>
      <c r="X223" s="36"/>
      <c r="Y223" s="36"/>
      <c r="Z223" s="36"/>
      <c r="AA223" s="36"/>
    </row>
    <row r="224" spans="1:27">
      <c r="A224" s="38">
        <v>43902</v>
      </c>
      <c r="B224" s="39" t="s">
        <v>72</v>
      </c>
      <c r="C224" s="37">
        <f t="shared" si="200"/>
        <v>2233.4723049434187</v>
      </c>
      <c r="D224" s="39" t="s">
        <v>28</v>
      </c>
      <c r="E224" s="40">
        <v>167.9</v>
      </c>
      <c r="F224" s="40">
        <v>165</v>
      </c>
      <c r="G224" s="40">
        <v>160</v>
      </c>
      <c r="H224" s="40">
        <v>170</v>
      </c>
      <c r="I224" s="37">
        <f>(E224-F224)*C224*70/100</f>
        <v>4533.9487790351486</v>
      </c>
      <c r="J224" s="41">
        <f>(E224-G224)*C224*30/100</f>
        <v>5293.3293627159064</v>
      </c>
      <c r="K224" s="45">
        <f t="shared" si="215"/>
        <v>9827.278141751056</v>
      </c>
      <c r="L224" s="48" t="s">
        <v>33</v>
      </c>
      <c r="X224" s="36"/>
      <c r="Y224" s="36"/>
      <c r="Z224" s="36"/>
      <c r="AA224" s="36"/>
    </row>
    <row r="225" spans="1:27">
      <c r="A225" s="38">
        <v>43901</v>
      </c>
      <c r="B225" s="39" t="s">
        <v>71</v>
      </c>
      <c r="C225" s="37">
        <f t="shared" si="200"/>
        <v>3000</v>
      </c>
      <c r="D225" s="39" t="s">
        <v>28</v>
      </c>
      <c r="E225" s="40">
        <v>125</v>
      </c>
      <c r="F225" s="40">
        <v>123</v>
      </c>
      <c r="G225" s="40">
        <v>120</v>
      </c>
      <c r="H225" s="40">
        <v>129</v>
      </c>
      <c r="I225" s="37">
        <f>(E225-F225)*C225*70/100</f>
        <v>4200</v>
      </c>
      <c r="J225" s="41">
        <f>(E225-G225)*C225*30/100</f>
        <v>4500</v>
      </c>
      <c r="K225" s="45">
        <f t="shared" ref="K225" si="216">I225+J225</f>
        <v>8700</v>
      </c>
      <c r="L225" s="48" t="s">
        <v>33</v>
      </c>
      <c r="X225" s="36"/>
      <c r="Y225" s="36"/>
      <c r="Z225" s="36"/>
      <c r="AA225" s="36"/>
    </row>
    <row r="226" spans="1:27">
      <c r="A226" s="38">
        <v>43899</v>
      </c>
      <c r="B226" s="39" t="s">
        <v>46</v>
      </c>
      <c r="C226" s="37">
        <f t="shared" si="200"/>
        <v>1229.5081967213114</v>
      </c>
      <c r="D226" s="39" t="s">
        <v>28</v>
      </c>
      <c r="E226" s="40">
        <v>305</v>
      </c>
      <c r="F226" s="40">
        <v>300</v>
      </c>
      <c r="G226" s="40">
        <v>0</v>
      </c>
      <c r="H226" s="40">
        <v>313</v>
      </c>
      <c r="I226" s="37">
        <f>(E226-F226)*C226*70/100</f>
        <v>4303.2786885245905</v>
      </c>
      <c r="J226" s="41">
        <v>0</v>
      </c>
      <c r="K226" s="45">
        <f t="shared" ref="K226:K238" si="217">I226+J226</f>
        <v>4303.2786885245905</v>
      </c>
      <c r="L226" s="48" t="s">
        <v>69</v>
      </c>
      <c r="X226" s="36"/>
      <c r="Y226" s="36"/>
      <c r="Z226" s="36"/>
      <c r="AA226" s="36"/>
    </row>
    <row r="227" spans="1:27">
      <c r="A227" s="38">
        <v>43893</v>
      </c>
      <c r="B227" s="39" t="s">
        <v>70</v>
      </c>
      <c r="C227" s="37">
        <f t="shared" si="200"/>
        <v>1143.2926829268292</v>
      </c>
      <c r="D227" s="39" t="s">
        <v>15</v>
      </c>
      <c r="E227" s="40">
        <v>328</v>
      </c>
      <c r="F227" s="40">
        <v>332</v>
      </c>
      <c r="G227" s="40">
        <v>0</v>
      </c>
      <c r="H227" s="40">
        <v>323</v>
      </c>
      <c r="I227" s="37">
        <f>(F227-E227)*C227*70/100</f>
        <v>3201.2195121951222</v>
      </c>
      <c r="J227" s="41">
        <v>0</v>
      </c>
      <c r="K227" s="45">
        <f t="shared" si="217"/>
        <v>3201.2195121951222</v>
      </c>
      <c r="L227" s="48" t="s">
        <v>69</v>
      </c>
      <c r="X227" s="36"/>
      <c r="Y227" s="36"/>
      <c r="Z227" s="36"/>
      <c r="AA227" s="36"/>
    </row>
    <row r="228" spans="1:27">
      <c r="A228" s="38">
        <v>43892</v>
      </c>
      <c r="B228" s="39" t="s">
        <v>68</v>
      </c>
      <c r="C228" s="37">
        <f t="shared" si="200"/>
        <v>203.80434782608697</v>
      </c>
      <c r="D228" s="39" t="s">
        <v>15</v>
      </c>
      <c r="E228" s="40">
        <v>1840</v>
      </c>
      <c r="F228" s="40">
        <v>1853</v>
      </c>
      <c r="G228" s="40">
        <v>0</v>
      </c>
      <c r="H228" s="40">
        <v>1818</v>
      </c>
      <c r="I228" s="37">
        <f>(F228-E228)*C228*70/100</f>
        <v>1854.6195652173913</v>
      </c>
      <c r="J228" s="41">
        <v>0</v>
      </c>
      <c r="K228" s="45">
        <f t="shared" si="217"/>
        <v>1854.6195652173913</v>
      </c>
      <c r="L228" s="48" t="s">
        <v>69</v>
      </c>
      <c r="X228" s="36"/>
      <c r="Y228" s="36"/>
      <c r="Z228" s="36"/>
      <c r="AA228" s="36"/>
    </row>
    <row r="229" spans="1:27">
      <c r="A229" s="49"/>
      <c r="B229" s="50"/>
      <c r="C229" s="50"/>
      <c r="D229" s="50"/>
      <c r="E229" s="52"/>
      <c r="F229" s="52"/>
      <c r="G229" s="52"/>
      <c r="H229" s="52"/>
      <c r="I229" s="51"/>
      <c r="J229" s="53"/>
      <c r="K229" s="54">
        <f>SUM(K217:K228)</f>
        <v>73233.804791146656</v>
      </c>
      <c r="L229" s="55"/>
      <c r="X229" s="36"/>
      <c r="Y229" s="36"/>
      <c r="Z229" s="36"/>
      <c r="AA229" s="36"/>
    </row>
    <row r="230" spans="1:27">
      <c r="A230" s="38">
        <v>43889</v>
      </c>
      <c r="B230" s="39" t="s">
        <v>67</v>
      </c>
      <c r="C230" s="37">
        <f t="shared" si="200"/>
        <v>1470.5882352941176</v>
      </c>
      <c r="D230" s="39" t="s">
        <v>15</v>
      </c>
      <c r="E230" s="40">
        <v>255</v>
      </c>
      <c r="F230" s="40">
        <v>260</v>
      </c>
      <c r="G230" s="40">
        <v>0</v>
      </c>
      <c r="H230" s="40">
        <v>250</v>
      </c>
      <c r="I230" s="37">
        <f>(F230-E230)*C230</f>
        <v>7352.9411764705874</v>
      </c>
      <c r="J230" s="41">
        <v>0</v>
      </c>
      <c r="K230" s="45">
        <f t="shared" si="217"/>
        <v>7352.9411764705874</v>
      </c>
      <c r="L230" s="48" t="s">
        <v>32</v>
      </c>
      <c r="X230" s="36"/>
      <c r="Y230" s="36"/>
      <c r="Z230" s="36"/>
      <c r="AA230" s="36"/>
    </row>
    <row r="231" spans="1:27">
      <c r="A231" s="38">
        <v>43888</v>
      </c>
      <c r="B231" s="39" t="s">
        <v>66</v>
      </c>
      <c r="C231" s="37">
        <f t="shared" si="200"/>
        <v>797.87234042553189</v>
      </c>
      <c r="D231" s="39" t="s">
        <v>28</v>
      </c>
      <c r="E231" s="40">
        <v>470</v>
      </c>
      <c r="F231" s="40">
        <v>480</v>
      </c>
      <c r="G231" s="40">
        <v>0</v>
      </c>
      <c r="H231" s="40">
        <v>480</v>
      </c>
      <c r="I231" s="37">
        <f>(E231-F231)*C231*70/100</f>
        <v>-5585.1063829787236</v>
      </c>
      <c r="J231" s="41">
        <v>0</v>
      </c>
      <c r="K231" s="45">
        <f t="shared" si="217"/>
        <v>-5585.1063829787236</v>
      </c>
      <c r="L231" s="48" t="s">
        <v>11</v>
      </c>
      <c r="X231" s="36"/>
      <c r="Y231" s="36"/>
      <c r="Z231" s="36"/>
      <c r="AA231" s="36"/>
    </row>
    <row r="232" spans="1:27">
      <c r="A232" s="38">
        <v>43887</v>
      </c>
      <c r="B232" s="39" t="s">
        <v>65</v>
      </c>
      <c r="C232" s="37">
        <f t="shared" si="200"/>
        <v>1602.5641025641025</v>
      </c>
      <c r="D232" s="39" t="s">
        <v>15</v>
      </c>
      <c r="E232" s="40">
        <v>234</v>
      </c>
      <c r="F232" s="40">
        <v>236.5</v>
      </c>
      <c r="G232" s="40">
        <v>0</v>
      </c>
      <c r="H232" s="40">
        <v>230</v>
      </c>
      <c r="I232" s="37">
        <f>(F232-E232)*C232</f>
        <v>4006.4102564102564</v>
      </c>
      <c r="J232" s="41">
        <v>0</v>
      </c>
      <c r="K232" s="45">
        <f t="shared" si="217"/>
        <v>4006.4102564102564</v>
      </c>
      <c r="L232" s="48" t="s">
        <v>32</v>
      </c>
      <c r="X232" s="36"/>
      <c r="Y232" s="36"/>
      <c r="Z232" s="36"/>
      <c r="AA232" s="36"/>
    </row>
    <row r="233" spans="1:27">
      <c r="A233" s="38">
        <v>43886</v>
      </c>
      <c r="B233" s="39" t="s">
        <v>64</v>
      </c>
      <c r="C233" s="37">
        <f t="shared" si="200"/>
        <v>506.75675675675677</v>
      </c>
      <c r="D233" s="39" t="s">
        <v>15</v>
      </c>
      <c r="E233" s="40">
        <v>740</v>
      </c>
      <c r="F233" s="40">
        <v>729</v>
      </c>
      <c r="G233" s="40">
        <v>0</v>
      </c>
      <c r="H233" s="40">
        <v>729</v>
      </c>
      <c r="I233" s="37">
        <f>(F233-E233)*C233</f>
        <v>-5574.3243243243242</v>
      </c>
      <c r="J233" s="41">
        <v>0</v>
      </c>
      <c r="K233" s="45">
        <f t="shared" si="217"/>
        <v>-5574.3243243243242</v>
      </c>
      <c r="L233" s="48" t="s">
        <v>11</v>
      </c>
      <c r="X233" s="36"/>
      <c r="Y233" s="36"/>
      <c r="Z233" s="36"/>
      <c r="AA233" s="36"/>
    </row>
    <row r="234" spans="1:27">
      <c r="A234" s="38">
        <v>43885</v>
      </c>
      <c r="B234" s="39" t="s">
        <v>63</v>
      </c>
      <c r="C234" s="37">
        <f t="shared" si="200"/>
        <v>2314.8148148148148</v>
      </c>
      <c r="D234" s="39" t="s">
        <v>15</v>
      </c>
      <c r="E234" s="40">
        <v>162</v>
      </c>
      <c r="F234" s="40">
        <v>159.80000000000001</v>
      </c>
      <c r="G234" s="40">
        <v>0</v>
      </c>
      <c r="H234" s="40">
        <v>159.80000000000001</v>
      </c>
      <c r="I234" s="37">
        <f>(F234-E234)*C234</f>
        <v>-5092.5925925925658</v>
      </c>
      <c r="J234" s="41">
        <v>0</v>
      </c>
      <c r="K234" s="45">
        <f t="shared" si="217"/>
        <v>-5092.5925925925658</v>
      </c>
      <c r="L234" s="48" t="s">
        <v>11</v>
      </c>
      <c r="X234" s="36"/>
      <c r="Y234" s="36"/>
      <c r="Z234" s="36"/>
      <c r="AA234" s="36"/>
    </row>
    <row r="235" spans="1:27">
      <c r="A235" s="38">
        <v>43881</v>
      </c>
      <c r="B235" s="39" t="s">
        <v>61</v>
      </c>
      <c r="C235" s="37">
        <f t="shared" si="200"/>
        <v>246.71052631578948</v>
      </c>
      <c r="D235" s="39" t="s">
        <v>15</v>
      </c>
      <c r="E235" s="40">
        <v>1520</v>
      </c>
      <c r="F235" s="40">
        <v>1499</v>
      </c>
      <c r="G235" s="40">
        <v>0</v>
      </c>
      <c r="H235" s="40">
        <v>1499</v>
      </c>
      <c r="I235" s="37">
        <f>(F235-E235)*C235</f>
        <v>-5180.9210526315792</v>
      </c>
      <c r="J235" s="41">
        <v>0</v>
      </c>
      <c r="K235" s="45">
        <f t="shared" si="217"/>
        <v>-5180.9210526315792</v>
      </c>
      <c r="L235" s="48" t="s">
        <v>11</v>
      </c>
      <c r="X235" s="36"/>
      <c r="Y235" s="36"/>
      <c r="Z235" s="36"/>
      <c r="AA235" s="36"/>
    </row>
    <row r="236" spans="1:27">
      <c r="A236" s="38">
        <v>43880</v>
      </c>
      <c r="B236" s="39" t="s">
        <v>62</v>
      </c>
      <c r="C236" s="37">
        <f t="shared" si="200"/>
        <v>391.23630672926447</v>
      </c>
      <c r="D236" s="39" t="s">
        <v>15</v>
      </c>
      <c r="E236" s="40">
        <v>958.5</v>
      </c>
      <c r="F236" s="40">
        <v>963</v>
      </c>
      <c r="G236" s="40">
        <v>0</v>
      </c>
      <c r="H236" s="40">
        <v>945</v>
      </c>
      <c r="I236" s="37">
        <f>(F236-E236)*C236*70/100</f>
        <v>1232.3943661971832</v>
      </c>
      <c r="J236" s="41">
        <v>0</v>
      </c>
      <c r="K236" s="45">
        <f t="shared" si="217"/>
        <v>1232.3943661971832</v>
      </c>
      <c r="L236" s="48" t="s">
        <v>37</v>
      </c>
      <c r="X236" s="36"/>
      <c r="Y236" s="36"/>
      <c r="Z236" s="36"/>
      <c r="AA236" s="36"/>
    </row>
    <row r="237" spans="1:27">
      <c r="A237" s="38">
        <v>43879</v>
      </c>
      <c r="B237" s="39" t="s">
        <v>61</v>
      </c>
      <c r="C237" s="37">
        <f t="shared" si="200"/>
        <v>255.9726962457338</v>
      </c>
      <c r="D237" s="39" t="s">
        <v>15</v>
      </c>
      <c r="E237" s="40">
        <v>1465</v>
      </c>
      <c r="F237" s="40">
        <v>1480</v>
      </c>
      <c r="G237" s="40">
        <v>0</v>
      </c>
      <c r="H237" s="40">
        <v>1444</v>
      </c>
      <c r="I237" s="37">
        <f>(F237-E237)*C237*70/100</f>
        <v>2687.7133105802045</v>
      </c>
      <c r="J237" s="41">
        <v>0</v>
      </c>
      <c r="K237" s="45">
        <f t="shared" si="217"/>
        <v>2687.7133105802045</v>
      </c>
      <c r="L237" s="48" t="s">
        <v>32</v>
      </c>
      <c r="X237" s="36"/>
      <c r="Y237" s="36"/>
      <c r="Z237" s="36"/>
      <c r="AA237" s="36"/>
    </row>
    <row r="238" spans="1:27">
      <c r="A238" s="38">
        <v>43878</v>
      </c>
      <c r="B238" s="39" t="s">
        <v>60</v>
      </c>
      <c r="C238" s="37">
        <f t="shared" si="200"/>
        <v>1284.2465753424658</v>
      </c>
      <c r="D238" s="39" t="s">
        <v>15</v>
      </c>
      <c r="E238" s="40">
        <v>292</v>
      </c>
      <c r="F238" s="40">
        <v>295</v>
      </c>
      <c r="G238" s="40">
        <v>300</v>
      </c>
      <c r="H238" s="40">
        <v>289</v>
      </c>
      <c r="I238" s="37">
        <f>(F238-E238)*C238*70/100</f>
        <v>2696.9178082191779</v>
      </c>
      <c r="J238" s="41">
        <f>(G238-E238)*C238*30/100</f>
        <v>3082.1917808219177</v>
      </c>
      <c r="K238" s="45">
        <f t="shared" si="217"/>
        <v>5779.1095890410961</v>
      </c>
      <c r="L238" s="48" t="s">
        <v>33</v>
      </c>
      <c r="X238" s="36"/>
      <c r="Y238" s="36"/>
      <c r="Z238" s="36"/>
      <c r="AA238" s="36"/>
    </row>
    <row r="239" spans="1:27">
      <c r="A239" s="38">
        <v>43874</v>
      </c>
      <c r="B239" s="39" t="s">
        <v>59</v>
      </c>
      <c r="C239" s="37">
        <f t="shared" si="200"/>
        <v>559.70149253731347</v>
      </c>
      <c r="D239" s="39" t="s">
        <v>15</v>
      </c>
      <c r="E239" s="40">
        <v>670</v>
      </c>
      <c r="F239" s="40">
        <v>672</v>
      </c>
      <c r="G239" s="40">
        <v>0</v>
      </c>
      <c r="H239" s="40">
        <v>655</v>
      </c>
      <c r="I239" s="37">
        <f>(F239-E239)*C239</f>
        <v>1119.4029850746269</v>
      </c>
      <c r="J239" s="41">
        <v>0</v>
      </c>
      <c r="K239" s="45">
        <f t="shared" ref="K239:K242" si="218">I239+J239</f>
        <v>1119.4029850746269</v>
      </c>
      <c r="L239" s="48" t="s">
        <v>32</v>
      </c>
      <c r="X239" s="36"/>
      <c r="Y239" s="36"/>
      <c r="Z239" s="36"/>
      <c r="AA239" s="36"/>
    </row>
    <row r="240" spans="1:27">
      <c r="A240" s="38">
        <v>43873</v>
      </c>
      <c r="B240" s="39" t="s">
        <v>58</v>
      </c>
      <c r="C240" s="37">
        <f t="shared" si="200"/>
        <v>594.76605868358445</v>
      </c>
      <c r="D240" s="39" t="s">
        <v>15</v>
      </c>
      <c r="E240" s="40">
        <v>630.5</v>
      </c>
      <c r="F240" s="40">
        <v>640</v>
      </c>
      <c r="G240" s="40">
        <v>0</v>
      </c>
      <c r="H240" s="40">
        <v>620</v>
      </c>
      <c r="I240" s="37">
        <f>(F240-E240)*C240*70/100</f>
        <v>3955.1942902458368</v>
      </c>
      <c r="J240" s="41">
        <v>0</v>
      </c>
      <c r="K240" s="45">
        <f t="shared" si="218"/>
        <v>3955.1942902458368</v>
      </c>
      <c r="L240" s="48" t="s">
        <v>32</v>
      </c>
      <c r="X240" s="36"/>
      <c r="Y240" s="36"/>
      <c r="Z240" s="36"/>
      <c r="AA240" s="36"/>
    </row>
    <row r="241" spans="1:27">
      <c r="A241" s="38">
        <v>43872</v>
      </c>
      <c r="B241" s="39" t="s">
        <v>57</v>
      </c>
      <c r="C241" s="37">
        <f t="shared" si="200"/>
        <v>1696.8325791855204</v>
      </c>
      <c r="D241" s="39" t="s">
        <v>15</v>
      </c>
      <c r="E241" s="40">
        <v>221</v>
      </c>
      <c r="F241" s="40">
        <v>217</v>
      </c>
      <c r="G241" s="40">
        <v>0</v>
      </c>
      <c r="H241" s="40">
        <v>217</v>
      </c>
      <c r="I241" s="37">
        <f>(F241-E241)*C241</f>
        <v>-6787.3303167420818</v>
      </c>
      <c r="J241" s="41">
        <v>0</v>
      </c>
      <c r="K241" s="45">
        <f t="shared" si="218"/>
        <v>-6787.3303167420818</v>
      </c>
      <c r="L241" s="48" t="s">
        <v>11</v>
      </c>
      <c r="X241" s="36"/>
      <c r="Y241" s="36"/>
      <c r="Z241" s="36"/>
      <c r="AA241" s="36"/>
    </row>
    <row r="242" spans="1:27">
      <c r="A242" s="38">
        <v>43871</v>
      </c>
      <c r="B242" s="39" t="s">
        <v>56</v>
      </c>
      <c r="C242" s="37">
        <f t="shared" si="200"/>
        <v>321.88841201716735</v>
      </c>
      <c r="D242" s="39" t="s">
        <v>28</v>
      </c>
      <c r="E242" s="40">
        <v>1165</v>
      </c>
      <c r="F242" s="40">
        <v>1155</v>
      </c>
      <c r="G242" s="40">
        <v>1145</v>
      </c>
      <c r="H242" s="40">
        <v>1177</v>
      </c>
      <c r="I242" s="37">
        <f>(E242-F242)*C242*70/100</f>
        <v>2253.2188841201714</v>
      </c>
      <c r="J242" s="41">
        <f>(E242-G242)*C242*30/100</f>
        <v>1931.3304721030042</v>
      </c>
      <c r="K242" s="45">
        <f t="shared" si="218"/>
        <v>4184.5493562231759</v>
      </c>
      <c r="L242" s="48" t="s">
        <v>33</v>
      </c>
      <c r="X242" s="36"/>
      <c r="Y242" s="36"/>
      <c r="Z242" s="36"/>
      <c r="AA242" s="36"/>
    </row>
    <row r="243" spans="1:27">
      <c r="A243" s="38">
        <v>43868</v>
      </c>
      <c r="B243" s="39" t="s">
        <v>55</v>
      </c>
      <c r="C243" s="37">
        <f t="shared" si="200"/>
        <v>382.65306122448982</v>
      </c>
      <c r="D243" s="39" t="s">
        <v>28</v>
      </c>
      <c r="E243" s="40">
        <v>980</v>
      </c>
      <c r="F243" s="40">
        <v>971</v>
      </c>
      <c r="G243" s="40">
        <v>0</v>
      </c>
      <c r="H243" s="40">
        <v>991</v>
      </c>
      <c r="I243" s="37">
        <f>(E243-F243)*C243*70/100</f>
        <v>2410.7142857142858</v>
      </c>
      <c r="J243" s="41">
        <v>0</v>
      </c>
      <c r="K243" s="45">
        <f t="shared" ref="K243:K245" si="219">I243+J243</f>
        <v>2410.7142857142858</v>
      </c>
      <c r="L243" s="48" t="s">
        <v>32</v>
      </c>
      <c r="X243" s="36"/>
      <c r="Y243" s="36"/>
      <c r="Z243" s="36"/>
      <c r="AA243" s="36"/>
    </row>
    <row r="244" spans="1:27">
      <c r="A244" s="38">
        <v>43867</v>
      </c>
      <c r="B244" s="39" t="s">
        <v>55</v>
      </c>
      <c r="C244" s="37">
        <f t="shared" si="200"/>
        <v>380.71065989847716</v>
      </c>
      <c r="D244" s="39" t="s">
        <v>15</v>
      </c>
      <c r="E244" s="40">
        <v>985</v>
      </c>
      <c r="F244" s="40">
        <v>1000</v>
      </c>
      <c r="G244" s="40">
        <v>0</v>
      </c>
      <c r="H244" s="40">
        <v>973</v>
      </c>
      <c r="I244" s="37">
        <f>(F244-E244)*C244*70/100</f>
        <v>3997.4619289340103</v>
      </c>
      <c r="J244" s="41">
        <v>0</v>
      </c>
      <c r="K244" s="45">
        <f t="shared" si="219"/>
        <v>3997.4619289340103</v>
      </c>
      <c r="L244" s="48" t="s">
        <v>32</v>
      </c>
      <c r="X244" s="36"/>
      <c r="Y244" s="36"/>
      <c r="Z244" s="36"/>
      <c r="AA244" s="36"/>
    </row>
    <row r="245" spans="1:27">
      <c r="A245" s="38">
        <v>43867</v>
      </c>
      <c r="B245" s="39" t="s">
        <v>54</v>
      </c>
      <c r="C245" s="37">
        <f t="shared" si="200"/>
        <v>1315.7894736842106</v>
      </c>
      <c r="D245" s="39" t="s">
        <v>15</v>
      </c>
      <c r="E245" s="40">
        <v>285</v>
      </c>
      <c r="F245" s="40">
        <v>288</v>
      </c>
      <c r="G245" s="40">
        <v>292</v>
      </c>
      <c r="H245" s="40">
        <v>282</v>
      </c>
      <c r="I245" s="37">
        <f>(F245-E245)*C245*70/100</f>
        <v>2763.1578947368421</v>
      </c>
      <c r="J245" s="41">
        <v>0</v>
      </c>
      <c r="K245" s="45">
        <f t="shared" si="219"/>
        <v>2763.1578947368421</v>
      </c>
      <c r="L245" s="48" t="s">
        <v>32</v>
      </c>
      <c r="X245" s="36"/>
      <c r="Y245" s="36"/>
      <c r="Z245" s="36"/>
      <c r="AA245" s="36"/>
    </row>
    <row r="246" spans="1:27">
      <c r="A246" s="38">
        <v>43866</v>
      </c>
      <c r="B246" s="39" t="s">
        <v>53</v>
      </c>
      <c r="C246" s="37">
        <f t="shared" si="200"/>
        <v>876.1682242990654</v>
      </c>
      <c r="D246" s="39" t="s">
        <v>15</v>
      </c>
      <c r="E246" s="40">
        <v>428</v>
      </c>
      <c r="F246" s="40">
        <v>434.5</v>
      </c>
      <c r="G246" s="40">
        <v>0</v>
      </c>
      <c r="H246" s="40">
        <v>422</v>
      </c>
      <c r="I246" s="37">
        <f>(F246-E246)*C246*70/100</f>
        <v>3986.565420560748</v>
      </c>
      <c r="J246" s="41">
        <v>0</v>
      </c>
      <c r="K246" s="45">
        <f t="shared" ref="K246:K250" si="220">I246+J246</f>
        <v>3986.565420560748</v>
      </c>
      <c r="L246" s="48" t="s">
        <v>32</v>
      </c>
      <c r="X246" s="36"/>
      <c r="Y246" s="36"/>
      <c r="Z246" s="36"/>
      <c r="AA246" s="36"/>
    </row>
    <row r="247" spans="1:27">
      <c r="A247" s="38">
        <v>43865</v>
      </c>
      <c r="B247" s="39" t="s">
        <v>52</v>
      </c>
      <c r="C247" s="37">
        <f t="shared" si="200"/>
        <v>2300.6134969325153</v>
      </c>
      <c r="D247" s="39" t="s">
        <v>15</v>
      </c>
      <c r="E247" s="40">
        <v>163</v>
      </c>
      <c r="F247" s="40">
        <v>160</v>
      </c>
      <c r="G247" s="40">
        <v>0</v>
      </c>
      <c r="H247" s="40">
        <v>160</v>
      </c>
      <c r="I247" s="37">
        <f>(F247-E247)*C247</f>
        <v>-6901.8404907975455</v>
      </c>
      <c r="J247" s="41">
        <v>0</v>
      </c>
      <c r="K247" s="45">
        <f t="shared" si="220"/>
        <v>-6901.8404907975455</v>
      </c>
      <c r="L247" s="48" t="s">
        <v>11</v>
      </c>
      <c r="X247" s="36"/>
      <c r="Y247" s="36"/>
      <c r="Z247" s="36"/>
      <c r="AA247" s="36"/>
    </row>
    <row r="248" spans="1:27">
      <c r="A248" s="38">
        <v>43864</v>
      </c>
      <c r="B248" s="39" t="s">
        <v>51</v>
      </c>
      <c r="C248" s="37">
        <f t="shared" si="200"/>
        <v>730.9941520467836</v>
      </c>
      <c r="D248" s="39" t="s">
        <v>15</v>
      </c>
      <c r="E248" s="40">
        <v>513</v>
      </c>
      <c r="F248" s="40">
        <v>520</v>
      </c>
      <c r="G248" s="40">
        <v>0</v>
      </c>
      <c r="H248" s="40">
        <v>505</v>
      </c>
      <c r="I248" s="37">
        <f>(F248-E248)*C248*70/100</f>
        <v>3581.8713450292394</v>
      </c>
      <c r="J248" s="41">
        <v>0</v>
      </c>
      <c r="K248" s="45">
        <f t="shared" si="220"/>
        <v>3581.8713450292394</v>
      </c>
      <c r="L248" s="48" t="s">
        <v>32</v>
      </c>
      <c r="X248" s="36"/>
      <c r="Y248" s="36"/>
      <c r="Z248" s="36"/>
      <c r="AA248" s="36"/>
    </row>
    <row r="249" spans="1:27">
      <c r="A249" s="49"/>
      <c r="B249" s="50"/>
      <c r="C249" s="50"/>
      <c r="D249" s="50"/>
      <c r="E249" s="52"/>
      <c r="F249" s="52"/>
      <c r="G249" s="52"/>
      <c r="H249" s="52"/>
      <c r="I249" s="51"/>
      <c r="J249" s="53"/>
      <c r="K249" s="54">
        <f>SUM(K230:K248)</f>
        <v>11935.371045151271</v>
      </c>
      <c r="L249" s="55"/>
      <c r="X249" s="36"/>
      <c r="Y249" s="36"/>
      <c r="Z249" s="36"/>
      <c r="AA249" s="36"/>
    </row>
    <row r="250" spans="1:27">
      <c r="A250" s="38">
        <v>43861</v>
      </c>
      <c r="B250" s="39" t="s">
        <v>50</v>
      </c>
      <c r="C250" s="37">
        <f t="shared" si="200"/>
        <v>358.85167464114835</v>
      </c>
      <c r="D250" s="39" t="s">
        <v>15</v>
      </c>
      <c r="E250" s="40">
        <v>1045</v>
      </c>
      <c r="F250" s="40">
        <v>1058</v>
      </c>
      <c r="G250" s="40">
        <v>1080</v>
      </c>
      <c r="H250" s="40">
        <v>1032</v>
      </c>
      <c r="I250" s="37">
        <f>(F250-E250)*C250*70/100</f>
        <v>3265.5502392344497</v>
      </c>
      <c r="J250" s="41">
        <f>(G250-E250)*C250*30/100</f>
        <v>3767.9425837320578</v>
      </c>
      <c r="K250" s="45">
        <f t="shared" si="220"/>
        <v>7033.4928229665074</v>
      </c>
      <c r="L250" s="48" t="s">
        <v>33</v>
      </c>
      <c r="X250" s="36"/>
      <c r="Y250" s="36"/>
      <c r="Z250" s="36"/>
      <c r="AA250" s="36"/>
    </row>
    <row r="251" spans="1:27">
      <c r="A251" s="38">
        <v>43857</v>
      </c>
      <c r="B251" s="39" t="s">
        <v>49</v>
      </c>
      <c r="C251" s="37">
        <f t="shared" si="200"/>
        <v>304.01297122010538</v>
      </c>
      <c r="D251" s="39" t="s">
        <v>15</v>
      </c>
      <c r="E251" s="40">
        <v>1233.5</v>
      </c>
      <c r="F251" s="40">
        <v>1220</v>
      </c>
      <c r="G251" s="40">
        <v>0</v>
      </c>
      <c r="H251" s="40">
        <v>1220</v>
      </c>
      <c r="I251" s="37">
        <f>(F251-E251)*C251</f>
        <v>-4104.1751114714225</v>
      </c>
      <c r="J251" s="41">
        <v>0</v>
      </c>
      <c r="K251" s="45">
        <f t="shared" ref="K251:K265" si="221">I251+J251</f>
        <v>-4104.1751114714225</v>
      </c>
      <c r="L251" s="48" t="s">
        <v>11</v>
      </c>
      <c r="X251" s="36"/>
      <c r="Y251" s="36"/>
      <c r="Z251" s="36"/>
      <c r="AA251" s="36"/>
    </row>
    <row r="252" spans="1:27">
      <c r="A252" s="38">
        <v>43854</v>
      </c>
      <c r="B252" s="39" t="s">
        <v>47</v>
      </c>
      <c r="C252" s="37">
        <f t="shared" si="200"/>
        <v>1677.8523489932886</v>
      </c>
      <c r="D252" s="39" t="s">
        <v>28</v>
      </c>
      <c r="E252" s="40">
        <v>223.5</v>
      </c>
      <c r="F252" s="40">
        <v>223.5</v>
      </c>
      <c r="G252" s="40">
        <v>0</v>
      </c>
      <c r="H252" s="40">
        <v>217</v>
      </c>
      <c r="I252" s="37">
        <f>(F252-E252)*C252*70/100</f>
        <v>0</v>
      </c>
      <c r="J252" s="41">
        <v>0</v>
      </c>
      <c r="K252" s="45">
        <f t="shared" si="221"/>
        <v>0</v>
      </c>
      <c r="L252" s="48" t="s">
        <v>48</v>
      </c>
      <c r="X252" s="36"/>
      <c r="Y252" s="36"/>
      <c r="Z252" s="36"/>
      <c r="AA252" s="36"/>
    </row>
    <row r="253" spans="1:27">
      <c r="A253" s="38">
        <v>43853</v>
      </c>
      <c r="B253" s="39" t="s">
        <v>46</v>
      </c>
      <c r="C253" s="37">
        <f t="shared" ref="C253:C270" si="222">150000*2.5/E253</f>
        <v>1088.5341074020319</v>
      </c>
      <c r="D253" s="39" t="s">
        <v>15</v>
      </c>
      <c r="E253" s="40">
        <v>344.5</v>
      </c>
      <c r="F253" s="40">
        <v>348</v>
      </c>
      <c r="G253" s="40">
        <v>0</v>
      </c>
      <c r="H253" s="40">
        <v>340</v>
      </c>
      <c r="I253" s="37">
        <f>(F253-E253)*C253*70/100</f>
        <v>2666.9085631349781</v>
      </c>
      <c r="J253" s="41">
        <v>0</v>
      </c>
      <c r="K253" s="45">
        <f t="shared" si="221"/>
        <v>2666.9085631349781</v>
      </c>
      <c r="L253" s="48" t="s">
        <v>32</v>
      </c>
      <c r="X253" s="36"/>
      <c r="Y253" s="36"/>
      <c r="Z253" s="36"/>
      <c r="AA253" s="36"/>
    </row>
    <row r="254" spans="1:27">
      <c r="A254" s="38">
        <v>43852</v>
      </c>
      <c r="B254" s="39" t="s">
        <v>45</v>
      </c>
      <c r="C254" s="37">
        <f t="shared" si="222"/>
        <v>230.76923076923077</v>
      </c>
      <c r="D254" s="39" t="s">
        <v>15</v>
      </c>
      <c r="E254" s="40">
        <v>1625</v>
      </c>
      <c r="F254" s="40">
        <v>1605</v>
      </c>
      <c r="G254" s="40">
        <v>0</v>
      </c>
      <c r="H254" s="40">
        <v>1605</v>
      </c>
      <c r="I254" s="37">
        <f>(F254-E254)*C254</f>
        <v>-4615.3846153846152</v>
      </c>
      <c r="J254" s="41">
        <v>0</v>
      </c>
      <c r="K254" s="45">
        <f t="shared" si="221"/>
        <v>-4615.3846153846152</v>
      </c>
      <c r="L254" s="48" t="s">
        <v>11</v>
      </c>
      <c r="X254" s="36"/>
      <c r="Y254" s="36"/>
      <c r="Z254" s="36"/>
      <c r="AA254" s="36"/>
    </row>
    <row r="255" spans="1:27">
      <c r="A255" s="38">
        <v>43851</v>
      </c>
      <c r="B255" s="39" t="s">
        <v>44</v>
      </c>
      <c r="C255" s="37">
        <f t="shared" si="222"/>
        <v>604.83870967741939</v>
      </c>
      <c r="D255" s="39" t="s">
        <v>15</v>
      </c>
      <c r="E255" s="40">
        <v>620</v>
      </c>
      <c r="F255" s="40">
        <v>628</v>
      </c>
      <c r="G255" s="40">
        <v>0</v>
      </c>
      <c r="H255" s="40">
        <v>610</v>
      </c>
      <c r="I255" s="37">
        <f>(F255-E255)*C255*70/100</f>
        <v>3387.0967741935483</v>
      </c>
      <c r="J255" s="41">
        <v>0</v>
      </c>
      <c r="K255" s="45">
        <f t="shared" si="221"/>
        <v>3387.0967741935483</v>
      </c>
      <c r="L255" s="48" t="s">
        <v>32</v>
      </c>
      <c r="X255" s="36"/>
      <c r="Y255" s="36"/>
      <c r="Z255" s="36"/>
      <c r="AA255" s="36"/>
    </row>
    <row r="256" spans="1:27">
      <c r="A256" s="38">
        <v>43850</v>
      </c>
      <c r="B256" s="39" t="s">
        <v>43</v>
      </c>
      <c r="C256" s="37">
        <f t="shared" si="222"/>
        <v>238.85350318471339</v>
      </c>
      <c r="D256" s="39" t="s">
        <v>28</v>
      </c>
      <c r="E256" s="40">
        <v>1570</v>
      </c>
      <c r="F256" s="40">
        <v>1560</v>
      </c>
      <c r="G256" s="40">
        <v>1550</v>
      </c>
      <c r="H256" s="40">
        <v>1585</v>
      </c>
      <c r="I256" s="37">
        <f>(E256-F256)*C256*70/100</f>
        <v>1671.9745222929935</v>
      </c>
      <c r="J256" s="41">
        <f>(E256-G256)*C256*30/100</f>
        <v>1433.1210191082803</v>
      </c>
      <c r="K256" s="45">
        <f t="shared" si="221"/>
        <v>3105.0955414012737</v>
      </c>
      <c r="L256" s="48" t="s">
        <v>33</v>
      </c>
      <c r="X256" s="36"/>
      <c r="Y256" s="36"/>
      <c r="Z256" s="36"/>
      <c r="AA256" s="36"/>
    </row>
    <row r="257" spans="1:27">
      <c r="A257" s="38">
        <v>43847</v>
      </c>
      <c r="B257" s="39" t="s">
        <v>41</v>
      </c>
      <c r="C257" s="37">
        <f t="shared" si="222"/>
        <v>721.84793070259866</v>
      </c>
      <c r="D257" s="39" t="s">
        <v>15</v>
      </c>
      <c r="E257" s="40">
        <v>519.5</v>
      </c>
      <c r="F257" s="40">
        <v>524</v>
      </c>
      <c r="G257" s="40">
        <v>0</v>
      </c>
      <c r="H257" s="40">
        <v>510</v>
      </c>
      <c r="I257" s="37">
        <f>(F257-E257)*C257*70/100</f>
        <v>2273.820981713186</v>
      </c>
      <c r="J257" s="41">
        <v>0</v>
      </c>
      <c r="K257" s="45">
        <f t="shared" si="221"/>
        <v>2273.820981713186</v>
      </c>
      <c r="L257" s="48" t="s">
        <v>42</v>
      </c>
      <c r="X257" s="36"/>
      <c r="Y257" s="36"/>
      <c r="Z257" s="36"/>
      <c r="AA257" s="36"/>
    </row>
    <row r="258" spans="1:27">
      <c r="A258" s="38">
        <v>43846</v>
      </c>
      <c r="B258" s="39" t="s">
        <v>40</v>
      </c>
      <c r="C258" s="37">
        <f t="shared" si="222"/>
        <v>334.82142857142856</v>
      </c>
      <c r="D258" s="39" t="s">
        <v>15</v>
      </c>
      <c r="E258" s="40">
        <v>1120</v>
      </c>
      <c r="F258" s="40">
        <v>1135</v>
      </c>
      <c r="G258" s="40">
        <v>0</v>
      </c>
      <c r="H258" s="40">
        <v>1094</v>
      </c>
      <c r="I258" s="37">
        <f>(F258-E258)*C258*70/100</f>
        <v>3515.625</v>
      </c>
      <c r="J258" s="41">
        <v>0</v>
      </c>
      <c r="K258" s="45">
        <f t="shared" si="221"/>
        <v>3515.625</v>
      </c>
      <c r="L258" s="48" t="s">
        <v>32</v>
      </c>
      <c r="X258" s="36"/>
      <c r="Y258" s="36"/>
      <c r="Z258" s="36"/>
      <c r="AA258" s="36"/>
    </row>
    <row r="259" spans="1:27">
      <c r="A259" s="38">
        <v>43845</v>
      </c>
      <c r="B259" s="39" t="s">
        <v>39</v>
      </c>
      <c r="C259" s="37">
        <f t="shared" si="222"/>
        <v>2141.0219811590064</v>
      </c>
      <c r="D259" s="39" t="s">
        <v>15</v>
      </c>
      <c r="E259" s="40">
        <v>175.15</v>
      </c>
      <c r="F259" s="40">
        <v>177</v>
      </c>
      <c r="G259" s="40">
        <v>0</v>
      </c>
      <c r="H259" s="40">
        <v>172</v>
      </c>
      <c r="I259" s="37">
        <f>(F259-E259)*C259*70/100</f>
        <v>2772.6234656009051</v>
      </c>
      <c r="J259" s="41">
        <v>0</v>
      </c>
      <c r="K259" s="45">
        <f t="shared" si="221"/>
        <v>2772.6234656009051</v>
      </c>
      <c r="L259" s="48" t="s">
        <v>32</v>
      </c>
      <c r="X259" s="36"/>
      <c r="Y259" s="36"/>
      <c r="Z259" s="36"/>
      <c r="AA259" s="36"/>
    </row>
    <row r="260" spans="1:27">
      <c r="A260" s="38">
        <v>43844</v>
      </c>
      <c r="B260" s="39" t="s">
        <v>27</v>
      </c>
      <c r="C260" s="37">
        <f t="shared" si="222"/>
        <v>1200</v>
      </c>
      <c r="D260" s="39" t="s">
        <v>28</v>
      </c>
      <c r="E260" s="40">
        <v>312.5</v>
      </c>
      <c r="F260" s="40">
        <v>309</v>
      </c>
      <c r="G260" s="40">
        <v>0</v>
      </c>
      <c r="H260" s="40">
        <v>318</v>
      </c>
      <c r="I260" s="37">
        <f>(E260-F260)*C260*70/100</f>
        <v>2940</v>
      </c>
      <c r="J260" s="41">
        <v>0</v>
      </c>
      <c r="K260" s="45">
        <f t="shared" si="221"/>
        <v>2940</v>
      </c>
      <c r="L260" s="48" t="s">
        <v>32</v>
      </c>
      <c r="X260" s="36"/>
      <c r="Y260" s="36"/>
      <c r="Z260" s="36"/>
      <c r="AA260" s="36"/>
    </row>
    <row r="261" spans="1:27">
      <c r="A261" s="38">
        <v>43844</v>
      </c>
      <c r="B261" s="39" t="s">
        <v>38</v>
      </c>
      <c r="C261" s="37">
        <f t="shared" si="222"/>
        <v>660.21126760563379</v>
      </c>
      <c r="D261" s="39" t="s">
        <v>15</v>
      </c>
      <c r="E261" s="40">
        <v>568</v>
      </c>
      <c r="F261" s="40">
        <v>575</v>
      </c>
      <c r="G261" s="40">
        <v>0</v>
      </c>
      <c r="H261" s="40">
        <v>560</v>
      </c>
      <c r="I261" s="37">
        <f>(F261-E261)*C261*70/100</f>
        <v>3235.0352112676051</v>
      </c>
      <c r="J261" s="41">
        <v>0</v>
      </c>
      <c r="K261" s="45">
        <f t="shared" si="221"/>
        <v>3235.0352112676051</v>
      </c>
      <c r="L261" s="48" t="s">
        <v>32</v>
      </c>
      <c r="X261" s="36"/>
      <c r="Y261" s="36"/>
      <c r="Z261" s="36"/>
      <c r="AA261" s="36"/>
    </row>
    <row r="262" spans="1:27">
      <c r="A262" s="38">
        <v>43843</v>
      </c>
      <c r="B262" s="39" t="s">
        <v>36</v>
      </c>
      <c r="C262" s="37">
        <f t="shared" si="222"/>
        <v>781.25</v>
      </c>
      <c r="D262" s="39" t="s">
        <v>28</v>
      </c>
      <c r="E262" s="40">
        <v>480</v>
      </c>
      <c r="F262" s="40">
        <v>475.3</v>
      </c>
      <c r="G262" s="40">
        <v>0</v>
      </c>
      <c r="H262" s="40">
        <v>490</v>
      </c>
      <c r="I262" s="37">
        <f>(E262-F262)*C262*70/100</f>
        <v>2570.3124999999936</v>
      </c>
      <c r="J262" s="41">
        <v>0</v>
      </c>
      <c r="K262" s="45">
        <f t="shared" si="221"/>
        <v>2570.3124999999936</v>
      </c>
      <c r="L262" s="48" t="s">
        <v>37</v>
      </c>
      <c r="X262" s="36"/>
      <c r="Y262" s="36"/>
      <c r="Z262" s="36"/>
      <c r="AA262" s="36"/>
    </row>
    <row r="263" spans="1:27">
      <c r="A263" s="38">
        <v>43840</v>
      </c>
      <c r="B263" s="39" t="s">
        <v>35</v>
      </c>
      <c r="C263" s="37">
        <f t="shared" si="222"/>
        <v>897.12918660287085</v>
      </c>
      <c r="D263" s="39" t="s">
        <v>15</v>
      </c>
      <c r="E263" s="40">
        <v>418</v>
      </c>
      <c r="F263" s="40">
        <v>424</v>
      </c>
      <c r="G263" s="40">
        <v>0</v>
      </c>
      <c r="H263" s="40">
        <v>412</v>
      </c>
      <c r="I263" s="37">
        <f>(F263-E263)*C263*70/100</f>
        <v>3767.9425837320573</v>
      </c>
      <c r="J263" s="41">
        <v>0</v>
      </c>
      <c r="K263" s="45">
        <f t="shared" si="221"/>
        <v>3767.9425837320573</v>
      </c>
      <c r="L263" s="48" t="s">
        <v>32</v>
      </c>
      <c r="X263" s="36"/>
      <c r="Y263" s="36"/>
      <c r="Z263" s="36"/>
      <c r="AA263" s="36"/>
    </row>
    <row r="264" spans="1:27">
      <c r="A264" s="38">
        <v>43839</v>
      </c>
      <c r="B264" s="39" t="s">
        <v>34</v>
      </c>
      <c r="C264" s="37">
        <f t="shared" si="222"/>
        <v>668.44919786096261</v>
      </c>
      <c r="D264" s="39" t="s">
        <v>15</v>
      </c>
      <c r="E264" s="40">
        <v>561</v>
      </c>
      <c r="F264" s="40">
        <v>568</v>
      </c>
      <c r="G264" s="40">
        <v>575</v>
      </c>
      <c r="H264" s="40">
        <v>552.6</v>
      </c>
      <c r="I264" s="37">
        <f>(F264-E264)*C264*70/100</f>
        <v>3275.4010695187171</v>
      </c>
      <c r="J264" s="41">
        <f>(G264-E264)*C264*30/100</f>
        <v>2807.4866310160432</v>
      </c>
      <c r="K264" s="45">
        <f t="shared" si="221"/>
        <v>6082.8877005347604</v>
      </c>
      <c r="L264" s="48" t="s">
        <v>33</v>
      </c>
      <c r="X264" s="36"/>
      <c r="Y264" s="36"/>
      <c r="Z264" s="36"/>
      <c r="AA264" s="36"/>
    </row>
    <row r="265" spans="1:27">
      <c r="A265" s="38">
        <v>43838</v>
      </c>
      <c r="B265" s="39" t="s">
        <v>31</v>
      </c>
      <c r="C265" s="37">
        <f t="shared" si="222"/>
        <v>87.719298245614041</v>
      </c>
      <c r="D265" s="39" t="s">
        <v>15</v>
      </c>
      <c r="E265" s="40">
        <v>4275</v>
      </c>
      <c r="F265" s="40">
        <v>4320</v>
      </c>
      <c r="G265" s="40">
        <v>4330</v>
      </c>
      <c r="H265" s="40">
        <v>4230</v>
      </c>
      <c r="I265" s="37">
        <f>(F265-E265)*C265*70/100</f>
        <v>2763.1578947368421</v>
      </c>
      <c r="J265" s="41">
        <f>(G265-E265)*C265*30/100</f>
        <v>1447.3684210526314</v>
      </c>
      <c r="K265" s="45">
        <f t="shared" si="221"/>
        <v>4210.5263157894733</v>
      </c>
      <c r="L265" s="48" t="s">
        <v>32</v>
      </c>
      <c r="X265" s="36"/>
      <c r="Y265" s="36"/>
      <c r="Z265" s="36"/>
      <c r="AA265" s="36"/>
    </row>
    <row r="266" spans="1:27">
      <c r="A266" s="38">
        <v>43837</v>
      </c>
      <c r="B266" s="39" t="s">
        <v>30</v>
      </c>
      <c r="C266" s="37">
        <f t="shared" si="222"/>
        <v>797.87234042553189</v>
      </c>
      <c r="D266" s="39" t="s">
        <v>28</v>
      </c>
      <c r="E266" s="40">
        <v>470</v>
      </c>
      <c r="F266" s="40">
        <v>475.5</v>
      </c>
      <c r="G266" s="40">
        <v>0</v>
      </c>
      <c r="H266" s="40">
        <v>475.5</v>
      </c>
      <c r="I266" s="37">
        <f>(E266-F266)*C266</f>
        <v>-4388.2978723404258</v>
      </c>
      <c r="J266" s="41">
        <v>0</v>
      </c>
      <c r="K266" s="45">
        <f t="shared" ref="K266:K270" si="223">I266+J266</f>
        <v>-4388.2978723404258</v>
      </c>
      <c r="L266" s="48" t="s">
        <v>11</v>
      </c>
      <c r="X266" s="36"/>
      <c r="Y266" s="36"/>
      <c r="Z266" s="36"/>
      <c r="AA266" s="36"/>
    </row>
    <row r="267" spans="1:27">
      <c r="A267" s="38">
        <v>43837</v>
      </c>
      <c r="B267" s="39" t="s">
        <v>29</v>
      </c>
      <c r="C267" s="37">
        <f t="shared" si="222"/>
        <v>1071.4285714285713</v>
      </c>
      <c r="D267" s="39" t="s">
        <v>15</v>
      </c>
      <c r="E267" s="40">
        <v>350</v>
      </c>
      <c r="F267" s="40">
        <v>342</v>
      </c>
      <c r="G267" s="40">
        <v>0</v>
      </c>
      <c r="H267" s="40">
        <v>342</v>
      </c>
      <c r="I267" s="37">
        <f>(F267-E267)*C267</f>
        <v>-8571.4285714285706</v>
      </c>
      <c r="J267" s="41">
        <v>0</v>
      </c>
      <c r="K267" s="45">
        <f t="shared" si="223"/>
        <v>-8571.4285714285706</v>
      </c>
      <c r="L267" s="48" t="s">
        <v>11</v>
      </c>
      <c r="X267" s="36"/>
      <c r="Y267" s="36"/>
      <c r="Z267" s="36"/>
      <c r="AA267" s="36"/>
    </row>
    <row r="268" spans="1:27">
      <c r="A268" s="38">
        <v>43836</v>
      </c>
      <c r="B268" s="39" t="s">
        <v>27</v>
      </c>
      <c r="C268" s="37">
        <f t="shared" si="222"/>
        <v>1168.2242990654206</v>
      </c>
      <c r="D268" s="39" t="s">
        <v>28</v>
      </c>
      <c r="E268" s="40">
        <v>321</v>
      </c>
      <c r="F268" s="40">
        <v>315</v>
      </c>
      <c r="G268" s="40">
        <v>308</v>
      </c>
      <c r="H268" s="40">
        <v>330</v>
      </c>
      <c r="I268" s="37">
        <f>(E268-F268)*C268*70/100</f>
        <v>4906.5420560747671</v>
      </c>
      <c r="J268" s="41">
        <f>(E268-G268)*C268*30/100</f>
        <v>4556.074766355141</v>
      </c>
      <c r="K268" s="45">
        <f t="shared" si="223"/>
        <v>9462.6168224299072</v>
      </c>
      <c r="L268" s="48" t="s">
        <v>33</v>
      </c>
      <c r="X268" s="36"/>
      <c r="Y268" s="36"/>
      <c r="Z268" s="36"/>
      <c r="AA268" s="36"/>
    </row>
    <row r="269" spans="1:27">
      <c r="A269" s="38">
        <v>43833</v>
      </c>
      <c r="B269" s="39" t="s">
        <v>26</v>
      </c>
      <c r="C269" s="37">
        <f t="shared" si="222"/>
        <v>1190.4761904761904</v>
      </c>
      <c r="D269" s="39" t="s">
        <v>15</v>
      </c>
      <c r="E269" s="40">
        <v>315</v>
      </c>
      <c r="F269" s="40">
        <v>309</v>
      </c>
      <c r="G269" s="40">
        <v>0</v>
      </c>
      <c r="H269" s="40">
        <v>309</v>
      </c>
      <c r="I269" s="37">
        <f>(F269-E269)*C269</f>
        <v>-7142.8571428571422</v>
      </c>
      <c r="J269" s="41">
        <v>0</v>
      </c>
      <c r="K269" s="45">
        <f t="shared" si="223"/>
        <v>-7142.8571428571422</v>
      </c>
      <c r="L269" s="48" t="s">
        <v>11</v>
      </c>
      <c r="X269" s="36"/>
      <c r="Y269" s="36"/>
      <c r="Z269" s="36"/>
      <c r="AA269" s="36"/>
    </row>
    <row r="270" spans="1:27">
      <c r="A270" s="38">
        <v>43832</v>
      </c>
      <c r="B270" s="39" t="s">
        <v>25</v>
      </c>
      <c r="C270" s="37">
        <f t="shared" si="222"/>
        <v>1742.5650557620818</v>
      </c>
      <c r="D270" s="39" t="s">
        <v>15</v>
      </c>
      <c r="E270" s="40">
        <v>215.2</v>
      </c>
      <c r="F270" s="40">
        <v>218.45</v>
      </c>
      <c r="G270" s="40">
        <v>0</v>
      </c>
      <c r="H270" s="40">
        <v>211</v>
      </c>
      <c r="I270" s="37">
        <f>(F270-E270)*C270*70/100</f>
        <v>3964.3355018587363</v>
      </c>
      <c r="J270" s="41">
        <v>0</v>
      </c>
      <c r="K270" s="45">
        <f t="shared" si="223"/>
        <v>3964.3355018587363</v>
      </c>
      <c r="L270" s="48" t="s">
        <v>32</v>
      </c>
      <c r="X270" s="36"/>
      <c r="Y270" s="36"/>
      <c r="Z270" s="36"/>
      <c r="AA270" s="36"/>
    </row>
    <row r="271" spans="1:27" ht="20.25">
      <c r="A271" s="59"/>
      <c r="B271" s="59"/>
      <c r="C271" s="59"/>
      <c r="D271" s="59"/>
      <c r="E271" s="59"/>
      <c r="F271" s="59"/>
      <c r="G271" s="59"/>
      <c r="H271" s="59"/>
      <c r="I271" s="59"/>
      <c r="J271" s="59"/>
      <c r="K271" s="44">
        <f>SUM(K250:K270)</f>
        <v>32166.176471140752</v>
      </c>
      <c r="L271" s="43"/>
    </row>
  </sheetData>
  <mergeCells count="11">
    <mergeCell ref="A271:J271"/>
    <mergeCell ref="E1:L3"/>
    <mergeCell ref="E4:L4"/>
    <mergeCell ref="K5:K6"/>
    <mergeCell ref="A5:A6"/>
    <mergeCell ref="B5:B6"/>
    <mergeCell ref="C5:C6"/>
    <mergeCell ref="D5:D6"/>
    <mergeCell ref="E5:E6"/>
    <mergeCell ref="F5:G5"/>
    <mergeCell ref="I5:J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Accuracy Graph</vt:lpstr>
      <vt:lpstr>CASH ECNOLOGICAL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Research</cp:lastModifiedBy>
  <dcterms:created xsi:type="dcterms:W3CDTF">2018-03-29T12:11:00Z</dcterms:created>
  <dcterms:modified xsi:type="dcterms:W3CDTF">2021-03-20T06:17:09Z</dcterms:modified>
</cp:coreProperties>
</file>